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6" yWindow="1620" windowWidth="13356" windowHeight="8700" activeTab="0"/>
  </bookViews>
  <sheets>
    <sheet name="2023年度Ⅱ期用" sheetId="1" r:id="rId1"/>
  </sheets>
  <definedNames>
    <definedName name="_xlnm.Print_Area" localSheetId="0">'2023年度Ⅱ期用'!$A$1:$AG$63</definedName>
  </definedNames>
  <calcPr fullCalcOnLoad="1"/>
</workbook>
</file>

<file path=xl/sharedStrings.xml><?xml version="1.0" encoding="utf-8"?>
<sst xmlns="http://schemas.openxmlformats.org/spreadsheetml/2006/main" count="161" uniqueCount="144">
  <si>
    <t>ｍｍ</t>
  </si>
  <si>
    <t>ﾇﾝｸT25</t>
  </si>
  <si>
    <t>ﾌｧﾙｺﾝT25</t>
  </si>
  <si>
    <t>ﾌｧﾙｺﾝT75</t>
  </si>
  <si>
    <t>−</t>
  </si>
  <si>
    <t>Ⅴ</t>
  </si>
  <si>
    <t>照射記録</t>
  </si>
  <si>
    <r>
      <t>★</t>
    </r>
    <r>
      <rPr>
        <b/>
        <sz val="10"/>
        <rFont val="ＭＳ Ｐゴシック"/>
        <family val="3"/>
      </rPr>
      <t>↓LET指定不可条件の場合希望BF厚を指定してください</t>
    </r>
  </si>
  <si>
    <t>新</t>
  </si>
  <si>
    <t>C</t>
  </si>
  <si>
    <t>SOBP６０</t>
  </si>
  <si>
    <t>φ１０</t>
  </si>
  <si>
    <r>
      <t>↑</t>
    </r>
    <r>
      <rPr>
        <sz val="11"/>
        <color indexed="9"/>
        <rFont val="ＭＳ Ｐゴシック"/>
        <family val="3"/>
      </rPr>
      <t>記入して下さい</t>
    </r>
  </si>
  <si>
    <t>④</t>
  </si>
  <si>
    <t>希望ＢＦ厚から実装ＢＦ厚を検索しますか？</t>
  </si>
  <si>
    <t>はい</t>
  </si>
  <si>
    <t>いいえ</t>
  </si>
  <si>
    <r>
      <t>WC値</t>
    </r>
    <r>
      <rPr>
        <sz val="12"/>
        <rFont val="ＭＳ Ｐゴシック"/>
        <family val="3"/>
      </rPr>
      <t>=</t>
    </r>
    <r>
      <rPr>
        <sz val="12"/>
        <rFont val="Osaka"/>
        <family val="3"/>
      </rPr>
      <t>Ⅰ</t>
    </r>
    <r>
      <rPr>
        <sz val="12"/>
        <rFont val="ＭＳ Ｐゴシック"/>
        <family val="3"/>
      </rPr>
      <t>+</t>
    </r>
    <r>
      <rPr>
        <sz val="12"/>
        <rFont val="Osaka"/>
        <family val="3"/>
      </rPr>
      <t>Ⅱ</t>
    </r>
    <r>
      <rPr>
        <sz val="12"/>
        <rFont val="ＭＳ Ｐゴシック"/>
        <family val="3"/>
      </rPr>
      <t>+</t>
    </r>
    <r>
      <rPr>
        <sz val="12"/>
        <rFont val="Osaka"/>
        <family val="3"/>
      </rPr>
      <t>Ⅲ</t>
    </r>
    <r>
      <rPr>
        <sz val="12"/>
        <rFont val="ＭＳ Ｐゴシック"/>
        <family val="3"/>
      </rPr>
      <t>+</t>
    </r>
    <r>
      <rPr>
        <sz val="12"/>
        <rFont val="Osaka"/>
        <family val="3"/>
      </rPr>
      <t>Ⅳ+Ⅴ</t>
    </r>
  </si>
  <si>
    <t>使用時間：</t>
  </si>
  <si>
    <t>〜</t>
  </si>
  <si>
    <t>提出先 E-mail：himac_bio@nirs.go.jp</t>
  </si>
  <si>
    <t>ｴﾈﾙｷﾞｰ(MeV/u)</t>
  </si>
  <si>
    <t>水等価
係数</t>
  </si>
  <si>
    <t>厚さ
(mm)</t>
  </si>
  <si>
    <r>
      <t>水等価厚
(mmH</t>
    </r>
    <r>
      <rPr>
        <b/>
        <vertAlign val="subscript"/>
        <sz val="10"/>
        <rFont val="ＭＳ Ｐゴシック"/>
        <family val="3"/>
      </rPr>
      <t>2</t>
    </r>
    <r>
      <rPr>
        <b/>
        <sz val="10"/>
        <rFont val="ＭＳ Ｐゴシック"/>
        <family val="3"/>
      </rPr>
      <t>O)</t>
    </r>
  </si>
  <si>
    <t>どちらか
指定</t>
  </si>
  <si>
    <t>WC値</t>
  </si>
  <si>
    <t>実装BF厚</t>
  </si>
  <si>
    <r>
      <t>★</t>
    </r>
    <r>
      <rPr>
        <sz val="8"/>
        <rFont val="ＭＳ Ｐゴシック"/>
        <family val="3"/>
      </rPr>
      <t>(mmH</t>
    </r>
    <r>
      <rPr>
        <vertAlign val="subscript"/>
        <sz val="8"/>
        <rFont val="ＭＳ Ｐゴシック"/>
        <family val="3"/>
      </rPr>
      <t>2</t>
    </r>
    <r>
      <rPr>
        <sz val="8"/>
        <rFont val="ＭＳ Ｐゴシック"/>
        <family val="3"/>
      </rPr>
      <t>O)</t>
    </r>
  </si>
  <si>
    <r>
      <t>(mmH</t>
    </r>
    <r>
      <rPr>
        <vertAlign val="subscript"/>
        <sz val="8"/>
        <rFont val="ＭＳ Ｐゴシック"/>
        <family val="3"/>
      </rPr>
      <t>2</t>
    </r>
    <r>
      <rPr>
        <sz val="8"/>
        <rFont val="ＭＳ Ｐゴシック"/>
        <family val="3"/>
      </rPr>
      <t>O)</t>
    </r>
  </si>
  <si>
    <r>
      <t xml:space="preserve"> (mmH</t>
    </r>
    <r>
      <rPr>
        <vertAlign val="subscript"/>
        <sz val="8"/>
        <rFont val="ＭＳ Ｐゴシック"/>
        <family val="3"/>
      </rPr>
      <t>2</t>
    </r>
    <r>
      <rPr>
        <sz val="8"/>
        <rFont val="ＭＳ Ｐゴシック"/>
        <family val="3"/>
      </rPr>
      <t>O)</t>
    </r>
  </si>
  <si>
    <t>線 量 率</t>
  </si>
  <si>
    <t>①</t>
  </si>
  <si>
    <t>ルサイト(PMMA)</t>
  </si>
  <si>
    <t>②</t>
  </si>
  <si>
    <t>③</t>
  </si>
  <si>
    <t>備 考</t>
  </si>
  <si>
    <t xml:space="preserve">＊注意 </t>
  </si>
  <si>
    <t>＊注意</t>
  </si>
  <si>
    <t>の太枠の中は必ず記入してください。</t>
  </si>
  <si>
    <t>ATT</t>
  </si>
  <si>
    <t>の欄には何も書かないでください。</t>
  </si>
  <si>
    <t>ﾌｧﾙｺﾝT12.5</t>
  </si>
  <si>
    <t>mm</t>
  </si>
  <si>
    <t>(WC値)+(実装BF厚)の深さ</t>
  </si>
  <si>
    <t>計算深</t>
  </si>
  <si>
    <t>MT開始日：</t>
  </si>
  <si>
    <t>mm　×</t>
  </si>
  <si>
    <t>mm (幅Ｘ高)</t>
  </si>
  <si>
    <t>課題代表者：</t>
  </si>
  <si>
    <t>C290MONOΦ10</t>
  </si>
  <si>
    <t>C290MONOΦ15</t>
  </si>
  <si>
    <t>C290MONOΦ18</t>
  </si>
  <si>
    <t>C135MONOΦ10</t>
  </si>
  <si>
    <t>He150MONOΦ10</t>
  </si>
  <si>
    <t>Ne230MONOΦ10</t>
  </si>
  <si>
    <t>Ne400MONOΦ10</t>
  </si>
  <si>
    <t>Si490MONOΦ10</t>
  </si>
  <si>
    <r>
      <t>C290SOBP60Φ10</t>
    </r>
    <r>
      <rPr>
        <sz val="9"/>
        <color indexed="10"/>
        <rFont val="ＭＳ Ｐゴシック"/>
        <family val="3"/>
      </rPr>
      <t>★</t>
    </r>
  </si>
  <si>
    <r>
      <t>C290SOBP60Φ15</t>
    </r>
    <r>
      <rPr>
        <sz val="9"/>
        <color indexed="10"/>
        <rFont val="ＭＳ Ｐゴシック"/>
        <family val="3"/>
      </rPr>
      <t>★</t>
    </r>
  </si>
  <si>
    <r>
      <t>C290SOBP60Φ20</t>
    </r>
    <r>
      <rPr>
        <sz val="9"/>
        <color indexed="10"/>
        <rFont val="ＭＳ Ｐゴシック"/>
        <family val="3"/>
      </rPr>
      <t>★</t>
    </r>
  </si>
  <si>
    <r>
      <t>C290SOBP5Φ7.6</t>
    </r>
    <r>
      <rPr>
        <sz val="9"/>
        <color indexed="10"/>
        <rFont val="ＭＳ Ｐゴシック"/>
        <family val="3"/>
      </rPr>
      <t>★</t>
    </r>
  </si>
  <si>
    <r>
      <t>Ar500MONOΦ10</t>
    </r>
    <r>
      <rPr>
        <sz val="9"/>
        <color indexed="10"/>
        <rFont val="ＭＳ Ｐゴシック"/>
        <family val="3"/>
      </rPr>
      <t>★</t>
    </r>
  </si>
  <si>
    <r>
      <t>Fe500MONOΦ10</t>
    </r>
    <r>
      <rPr>
        <sz val="9"/>
        <color indexed="10"/>
        <rFont val="ＭＳ Ｐゴシック"/>
        <family val="3"/>
      </rPr>
      <t>★</t>
    </r>
  </si>
  <si>
    <r>
      <t>その他の条件</t>
    </r>
    <r>
      <rPr>
        <sz val="9"/>
        <color indexed="10"/>
        <rFont val="ＭＳ Ｐゴシック"/>
        <family val="3"/>
      </rPr>
      <t>★</t>
    </r>
  </si>
  <si>
    <t>課題番号：</t>
  </si>
  <si>
    <t>当日の実験担当者：</t>
  </si>
  <si>
    <t>実験者連絡先・待機場所：</t>
  </si>
  <si>
    <t>緊急連絡先（携帯電話等）：</t>
  </si>
  <si>
    <t>動物</t>
  </si>
  <si>
    <t>細胞</t>
  </si>
  <si>
    <t>【照射ビーム条件】</t>
  </si>
  <si>
    <t>条件番号 ：</t>
  </si>
  <si>
    <t>条件 ：</t>
  </si>
  <si>
    <t>C290SOBP</t>
  </si>
  <si>
    <r>
      <t xml:space="preserve">Ｃ </t>
    </r>
    <r>
      <rPr>
        <sz val="10"/>
        <rFont val="ＭＳ Ｐ明朝"/>
        <family val="1"/>
      </rPr>
      <t>その他の条件</t>
    </r>
  </si>
  <si>
    <t>その他の核種・ｴﾈﾙｷﾞｰ</t>
  </si>
  <si>
    <r>
      <t>★</t>
    </r>
    <r>
      <rPr>
        <sz val="8"/>
        <rFont val="ＭＳ 明朝"/>
        <family val="1"/>
      </rPr>
      <t>印の条件は、LET指定できません。</t>
    </r>
  </si>
  <si>
    <t xml:space="preserve">【照射ｾｯﾃｨﾝｸﾞ】 </t>
  </si>
  <si>
    <t>サンプル間隔</t>
  </si>
  <si>
    <t>/</t>
  </si>
  <si>
    <t>mm</t>
  </si>
  <si>
    <t>表面物質</t>
  </si>
  <si>
    <t>条件</t>
  </si>
  <si>
    <t>希望LET</t>
  </si>
  <si>
    <t>希望BF厚</t>
  </si>
  <si>
    <t>(keV/μm)</t>
  </si>
  <si>
    <t>LET</t>
  </si>
  <si>
    <t>Gy/count</t>
  </si>
  <si>
    <t>Ⅰ</t>
  </si>
  <si>
    <t>ポリスチレン･組織</t>
  </si>
  <si>
    <t>①</t>
  </si>
  <si>
    <t>Ⅱ</t>
  </si>
  <si>
    <t>②</t>
  </si>
  <si>
    <t>Ⅲ</t>
  </si>
  <si>
    <t>③</t>
  </si>
  <si>
    <t>Ⅳ</t>
  </si>
  <si>
    <t>線量計表面</t>
  </si>
  <si>
    <t>④</t>
  </si>
  <si>
    <t>計</t>
  </si>
  <si>
    <t>照射容器など、照射基準点（線量、LETの評価）より上流のビームが通過する物質の水等価厚合計。</t>
  </si>
  <si>
    <t>【照射条件および各サンプルの照射線量】</t>
  </si>
  <si>
    <r>
      <t>その他</t>
    </r>
    <r>
      <rPr>
        <sz val="11"/>
        <rFont val="ＭＳ Ｐゴシック"/>
        <family val="3"/>
      </rPr>
      <t>（　　　　　）</t>
    </r>
  </si>
  <si>
    <t>１サンプルへの最低照射ｓｐｉｌｌ数</t>
  </si>
  <si>
    <t>spill以上</t>
  </si>
  <si>
    <t>順番</t>
  </si>
  <si>
    <t>照　　射　　線　　量　（Gy）</t>
  </si>
  <si>
    <t>条件</t>
  </si>
  <si>
    <t>No.</t>
  </si>
  <si>
    <t>開始時刻</t>
  </si>
  <si>
    <t>終了時刻</t>
  </si>
  <si>
    <t>線量</t>
  </si>
  <si>
    <t>ATT</t>
  </si>
  <si>
    <t>照射条件は出来るだけ詳しく記載してください。備考欄に収まらない場合は別紙を添付してください。</t>
  </si>
  <si>
    <t>但し、</t>
  </si>
  <si>
    <r>
      <t>指定がない場合は</t>
    </r>
    <r>
      <rPr>
        <sz val="10"/>
        <color indexed="10"/>
        <rFont val="ＭＳ Ｐ明朝"/>
        <family val="1"/>
      </rPr>
      <t>1ｻﾝﾌﾟﾙに10spill以上照射するようにATTを選択します</t>
    </r>
    <r>
      <rPr>
        <sz val="10"/>
        <rFont val="ＭＳ Ｐ明朝"/>
        <family val="1"/>
      </rPr>
      <t>ので、全サンプルへ照射できない場合があります。</t>
    </r>
  </si>
  <si>
    <t>浮遊細胞照射容器(1mm)</t>
  </si>
  <si>
    <t>浮遊細胞照射容器(２mm)</t>
  </si>
  <si>
    <t>容器番号：</t>
  </si>
  <si>
    <t>細胞照射容器</t>
  </si>
  <si>
    <t xml:space="preserve">【細胞照射容器】 </t>
  </si>
  <si>
    <r>
      <t>ＭＴ開始日の前日</t>
    </r>
    <r>
      <rPr>
        <sz val="9"/>
        <rFont val="ＭＳ 明朝"/>
        <family val="1"/>
      </rPr>
      <t>(金曜から月曜分は木曜、祝日分は２日前）</t>
    </r>
    <r>
      <rPr>
        <sz val="10"/>
        <rFont val="ＭＳ 明朝"/>
        <family val="1"/>
      </rPr>
      <t>の15:00までに提出してください。</t>
    </r>
  </si>
  <si>
    <t>核種</t>
  </si>
  <si>
    <t>ﾋﾟｰｸ幅(mm)</t>
  </si>
  <si>
    <t>条件の説明 ：　</t>
  </si>
  <si>
    <t>C290MONO</t>
  </si>
  <si>
    <t>その他：</t>
  </si>
  <si>
    <t>コリメ-タ-サイズ ：</t>
  </si>
  <si>
    <t>水等価厚 ：</t>
  </si>
  <si>
    <t>試料形態：</t>
  </si>
  <si>
    <t>上記以外の条件をご希望の場合は himac_bio@nirs.go.jpまでご相談下さい。</t>
  </si>
  <si>
    <r>
      <t>★</t>
    </r>
    <r>
      <rPr>
        <sz val="8"/>
        <rFont val="ＭＳ Ｐゴシック"/>
        <family val="3"/>
      </rPr>
      <t>の条件をご要望の際はBF厚を指定して下さい。</t>
    </r>
  </si>
  <si>
    <t>サンプル間隔は60mmまたは300mmの場合は数値の左のチェックＢＯＸをクリックして下さい。指定値がある場合は空欄に数値を記入し、チェックＢＯＸをクリックして下さい。</t>
  </si>
  <si>
    <t>サンプル間隔：60mmの場合は最大24サンプル、300mmの場合は最大5サンプルまで一度に並べられます。</t>
  </si>
  <si>
    <t xml:space="preserve">WC値： </t>
  </si>
  <si>
    <t>ビーム通過物質を水等価厚 （ 物理的厚さ×水等価計数 ）に 換算し、Ⅰ,Ⅱ,Ⅲ,Ⅳ,Ⅴ を合計します。</t>
  </si>
  <si>
    <t>使用容器：</t>
  </si>
  <si>
    <t>照射野サイズ(cm)</t>
  </si>
  <si>
    <t>ｺｰﾆﾝｸﾞT25（三角）</t>
  </si>
  <si>
    <t>－</t>
  </si>
  <si>
    <t>【表1】 水等価厚計算</t>
  </si>
  <si>
    <t xml:space="preserve">【表2】 照射条件計算 </t>
  </si>
  <si>
    <r>
      <t>その他</t>
    </r>
    <r>
      <rPr>
        <sz val="9"/>
        <rFont val="ＪＳＰ明朝"/>
        <family val="1"/>
      </rPr>
      <t>(１〜７以外)</t>
    </r>
  </si>
  <si>
    <t>２０２３年度Ⅱ期用 HIMAC生物照射室　ビーム使用計画書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</si>
</sst>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h:mm;@"/>
    <numFmt numFmtId="178" formatCode="[h]:mm"/>
    <numFmt numFmtId="179" formatCode="[DBNum3][$-411]0"/>
    <numFmt numFmtId="180" formatCode="0.00_ "/>
    <numFmt numFmtId="181" formatCode="[DBNum3][$-411]#,##0"/>
    <numFmt numFmtId="182" formatCode="[DBNum3][$-411]#,##0.00"/>
    <numFmt numFmtId="183" formatCode="0.000E+00"/>
    <numFmt numFmtId="184" formatCode="0_);[Red]\(0\)"/>
    <numFmt numFmtId="185" formatCode="[DBNum3][$-411]0.0"/>
    <numFmt numFmtId="186" formatCode="[DBNum3][$-411]0.00"/>
    <numFmt numFmtId="187" formatCode="0.00_);[Red]\(0.00\)"/>
    <numFmt numFmtId="188" formatCode="0.0_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103">
    <font>
      <sz val="11"/>
      <name val="ＭＳ Ｐゴシック"/>
      <family val="3"/>
    </font>
    <font>
      <sz val="9"/>
      <name val="MS UI Gothic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10"/>
      <name val="ＭＳ ゴシック"/>
      <family val="3"/>
    </font>
    <font>
      <b/>
      <sz val="24"/>
      <name val="ＭＳ 明朝"/>
      <family val="1"/>
    </font>
    <font>
      <b/>
      <sz val="24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sz val="12"/>
      <color indexed="9"/>
      <name val="ＭＳ ゴシック"/>
      <family val="3"/>
    </font>
    <font>
      <b/>
      <sz val="11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0"/>
      <name val="ＭＳ ゴシック"/>
      <family val="3"/>
    </font>
    <font>
      <b/>
      <sz val="8"/>
      <color indexed="53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8"/>
      <color indexed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0"/>
      <color indexed="53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vertAlign val="subscript"/>
      <sz val="10"/>
      <name val="ＭＳ Ｐゴシック"/>
      <family val="3"/>
    </font>
    <font>
      <sz val="8"/>
      <color indexed="53"/>
      <name val="ＭＳ Ｐゴシック"/>
      <family val="3"/>
    </font>
    <font>
      <vertAlign val="subscript"/>
      <sz val="8"/>
      <name val="ＭＳ Ｐゴシック"/>
      <family val="3"/>
    </font>
    <font>
      <sz val="10"/>
      <name val="Osaka"/>
      <family val="3"/>
    </font>
    <font>
      <sz val="10"/>
      <color indexed="9"/>
      <name val="ＭＳ Ｐゴシック"/>
      <family val="3"/>
    </font>
    <font>
      <sz val="12"/>
      <name val="Osaka"/>
      <family val="3"/>
    </font>
    <font>
      <sz val="8"/>
      <name val="ＭＳ Ｐ明朝"/>
      <family val="1"/>
    </font>
    <font>
      <sz val="8"/>
      <name val="Times New Roman"/>
      <family val="1"/>
    </font>
    <font>
      <sz val="11"/>
      <color indexed="10"/>
      <name val="ＭＳ Ｐ明朝"/>
      <family val="1"/>
    </font>
    <font>
      <b/>
      <sz val="12"/>
      <color indexed="12"/>
      <name val="ＭＳ Ｐゴシック"/>
      <family val="3"/>
    </font>
    <font>
      <b/>
      <sz val="12"/>
      <name val="ＭＳ Ｐ明朝"/>
      <family val="1"/>
    </font>
    <font>
      <b/>
      <sz val="18"/>
      <name val="ＭＳ Ｐ明朝"/>
      <family val="1"/>
    </font>
    <font>
      <b/>
      <sz val="11"/>
      <name val="ＭＳ 明朝"/>
      <family val="1"/>
    </font>
    <font>
      <sz val="9"/>
      <name val="ＭＳ Ｐ明朝"/>
      <family val="1"/>
    </font>
    <font>
      <b/>
      <sz val="10"/>
      <color indexed="10"/>
      <name val="ＭＳ Ｐ明朝"/>
      <family val="1"/>
    </font>
    <font>
      <sz val="11"/>
      <name val="ＭＳ Ｐ明朝"/>
      <family val="1"/>
    </font>
    <font>
      <sz val="10"/>
      <color indexed="10"/>
      <name val="ＭＳ Ｐ明朝"/>
      <family val="1"/>
    </font>
    <font>
      <b/>
      <sz val="8"/>
      <color indexed="9"/>
      <name val="ＭＳ Ｐゴシック"/>
      <family val="3"/>
    </font>
    <font>
      <sz val="11"/>
      <color indexed="9"/>
      <name val="ＭＳ Ｐゴシック"/>
      <family val="3"/>
    </font>
    <font>
      <sz val="12"/>
      <color indexed="10"/>
      <name val="ＭＳ Ｐゴシック"/>
      <family val="3"/>
    </font>
    <font>
      <sz val="10"/>
      <name val="ＭＳ 明朝"/>
      <family val="1"/>
    </font>
    <font>
      <b/>
      <sz val="11"/>
      <color indexed="9"/>
      <name val="ＭＳ Ｐゴシック"/>
      <family val="3"/>
    </font>
    <font>
      <b/>
      <sz val="9"/>
      <color indexed="53"/>
      <name val="ＭＳ Ｐゴシック"/>
      <family val="3"/>
    </font>
    <font>
      <b/>
      <sz val="13"/>
      <name val="ＭＳ Ｐゴシック"/>
      <family val="3"/>
    </font>
    <font>
      <sz val="12"/>
      <color indexed="9"/>
      <name val="ＭＳ Ｐゴシック"/>
      <family val="3"/>
    </font>
    <font>
      <sz val="11"/>
      <color indexed="22"/>
      <name val="ＭＳ Ｐゴシック"/>
      <family val="3"/>
    </font>
    <font>
      <sz val="12"/>
      <color indexed="22"/>
      <name val="ＭＳ Ｐゴシック"/>
      <family val="3"/>
    </font>
    <font>
      <sz val="11"/>
      <color indexed="55"/>
      <name val="ＭＳ Ｐゴシック"/>
      <family val="3"/>
    </font>
    <font>
      <sz val="8"/>
      <color indexed="55"/>
      <name val="ＭＳ Ｐゴシック"/>
      <family val="3"/>
    </font>
    <font>
      <sz val="12"/>
      <color indexed="55"/>
      <name val="ＭＳ Ｐゴシック"/>
      <family val="3"/>
    </font>
    <font>
      <sz val="12"/>
      <color indexed="55"/>
      <name val="ＭＳ Ｐ明朝"/>
      <family val="1"/>
    </font>
    <font>
      <sz val="9"/>
      <color indexed="55"/>
      <name val="ＭＳ Ｐ明朝"/>
      <family val="1"/>
    </font>
    <font>
      <b/>
      <sz val="11"/>
      <color indexed="10"/>
      <name val="ＭＳ Ｐ明朝"/>
      <family val="1"/>
    </font>
    <font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name val="ＪＳＰ明朝"/>
      <family val="1"/>
    </font>
    <font>
      <sz val="9"/>
      <name val="ＪＳＰ明朝"/>
      <family val="1"/>
    </font>
    <font>
      <sz val="10"/>
      <name val="ＪＳＰ明朝"/>
      <family val="1"/>
    </font>
    <font>
      <b/>
      <sz val="11"/>
      <color indexed="12"/>
      <name val="ＭＳ Ｐ明朝"/>
      <family val="1"/>
    </font>
    <font>
      <strike/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fgColor indexed="12"/>
        <bgColor indexed="41"/>
      </patternFill>
    </fill>
    <fill>
      <patternFill patternType="solid">
        <fgColor indexed="65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hair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dotted"/>
      <right style="hair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hair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thin"/>
      <bottom style="double">
        <color indexed="12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thin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medium"/>
      <bottom style="thin"/>
    </border>
    <border>
      <left style="dotted"/>
      <right style="thin"/>
      <top style="thin"/>
      <bottom style="double"/>
    </border>
    <border>
      <left style="dotted"/>
      <right style="medium"/>
      <top style="medium"/>
      <bottom style="thin"/>
    </border>
    <border>
      <left style="dotted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tted"/>
      <top style="double"/>
      <bottom style="thin"/>
    </border>
    <border>
      <left style="dotted"/>
      <right>
        <color indexed="63"/>
      </right>
      <top style="double"/>
      <bottom style="thin"/>
    </border>
    <border>
      <left>
        <color indexed="63"/>
      </left>
      <right style="dotted"/>
      <top style="thin"/>
      <bottom style="double"/>
    </border>
    <border>
      <left style="dotted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6" borderId="1" applyNumberFormat="0" applyAlignment="0" applyProtection="0"/>
    <xf numFmtId="0" fontId="9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91" fillId="0" borderId="3" applyNumberFormat="0" applyFill="0" applyAlignment="0" applyProtection="0"/>
    <xf numFmtId="0" fontId="92" fillId="29" borderId="0" applyNumberFormat="0" applyBorder="0" applyAlignment="0" applyProtection="0"/>
    <xf numFmtId="0" fontId="93" fillId="30" borderId="4" applyNumberFormat="0" applyAlignment="0" applyProtection="0"/>
    <xf numFmtId="0" fontId="9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5" fillId="0" borderId="5" applyNumberFormat="0" applyFill="0" applyAlignment="0" applyProtection="0"/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8" applyNumberFormat="0" applyFill="0" applyAlignment="0" applyProtection="0"/>
    <xf numFmtId="0" fontId="99" fillId="30" borderId="9" applyNumberFormat="0" applyAlignment="0" applyProtection="0"/>
    <xf numFmtId="0" fontId="10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1" fillId="31" borderId="4" applyNumberFormat="0" applyAlignment="0" applyProtection="0"/>
    <xf numFmtId="0" fontId="102" fillId="32" borderId="0" applyNumberFormat="0" applyBorder="0" applyAlignment="0" applyProtection="0"/>
  </cellStyleXfs>
  <cellXfs count="46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3" fillId="0" borderId="10" xfId="0" applyFont="1" applyBorder="1" applyAlignment="1" applyProtection="1">
      <alignment horizontal="right" vertical="center"/>
      <protection locked="0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Border="1" applyAlignment="1">
      <alignment/>
    </xf>
    <xf numFmtId="0" fontId="0" fillId="0" borderId="0" xfId="0" applyAlignment="1">
      <alignment vertical="center"/>
    </xf>
    <xf numFmtId="0" fontId="13" fillId="0" borderId="11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12" xfId="0" applyFont="1" applyBorder="1" applyAlignment="1" applyProtection="1">
      <alignment vertical="center"/>
      <protection/>
    </xf>
    <xf numFmtId="0" fontId="53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5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180" fontId="55" fillId="0" borderId="0" xfId="0" applyNumberFormat="1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left"/>
    </xf>
    <xf numFmtId="0" fontId="57" fillId="0" borderId="0" xfId="0" applyFont="1" applyFill="1" applyBorder="1" applyAlignment="1">
      <alignment horizontal="left" vertical="center"/>
    </xf>
    <xf numFmtId="0" fontId="58" fillId="0" borderId="0" xfId="0" applyFont="1" applyFill="1" applyAlignment="1">
      <alignment vertical="center"/>
    </xf>
    <xf numFmtId="0" fontId="55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187" fontId="55" fillId="0" borderId="0" xfId="0" applyNumberFormat="1" applyFont="1" applyFill="1" applyBorder="1" applyAlignment="1">
      <alignment vertical="center"/>
    </xf>
    <xf numFmtId="187" fontId="55" fillId="0" borderId="0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182" fontId="56" fillId="0" borderId="0" xfId="0" applyNumberFormat="1" applyFont="1" applyFill="1" applyBorder="1" applyAlignment="1">
      <alignment vertical="center"/>
    </xf>
    <xf numFmtId="0" fontId="59" fillId="0" borderId="0" xfId="0" applyFont="1" applyFill="1" applyBorder="1" applyAlignment="1">
      <alignment horizontal="left" vertical="center"/>
    </xf>
    <xf numFmtId="0" fontId="55" fillId="0" borderId="0" xfId="0" applyFont="1" applyFill="1" applyAlignment="1">
      <alignment vertical="center"/>
    </xf>
    <xf numFmtId="180" fontId="55" fillId="33" borderId="0" xfId="0" applyNumberFormat="1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12" xfId="0" applyFont="1" applyBorder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horizontal="right" vertical="center"/>
      <protection/>
    </xf>
    <xf numFmtId="176" fontId="11" fillId="0" borderId="12" xfId="0" applyNumberFormat="1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176" fontId="11" fillId="0" borderId="0" xfId="0" applyNumberFormat="1" applyFont="1" applyBorder="1" applyAlignment="1" applyProtection="1">
      <alignment horizontal="center" vertical="center"/>
      <protection/>
    </xf>
    <xf numFmtId="0" fontId="14" fillId="0" borderId="11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17" fillId="0" borderId="15" xfId="0" applyFont="1" applyBorder="1" applyAlignment="1" applyProtection="1">
      <alignment horizontal="center" vertical="center"/>
      <protection/>
    </xf>
    <xf numFmtId="0" fontId="17" fillId="0" borderId="16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17" fillId="0" borderId="17" xfId="0" applyFont="1" applyBorder="1" applyAlignment="1" applyProtection="1">
      <alignment horizontal="center" vertical="center"/>
      <protection/>
    </xf>
    <xf numFmtId="0" fontId="17" fillId="0" borderId="18" xfId="0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vertical="center"/>
      <protection/>
    </xf>
    <xf numFmtId="0" fontId="17" fillId="0" borderId="20" xfId="0" applyFont="1" applyBorder="1" applyAlignment="1" applyProtection="1">
      <alignment horizontal="center" vertical="center"/>
      <protection/>
    </xf>
    <xf numFmtId="0" fontId="17" fillId="0" borderId="21" xfId="0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7" fillId="0" borderId="24" xfId="0" applyFont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center" vertical="top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 wrapText="1"/>
      <protection/>
    </xf>
    <xf numFmtId="0" fontId="50" fillId="0" borderId="0" xfId="0" applyFont="1" applyBorder="1" applyAlignment="1" applyProtection="1">
      <alignment vertical="center" wrapText="1"/>
      <protection/>
    </xf>
    <xf numFmtId="0" fontId="23" fillId="0" borderId="0" xfId="0" applyFont="1" applyBorder="1" applyAlignment="1" applyProtection="1">
      <alignment horizontal="right" vertical="center"/>
      <protection/>
    </xf>
    <xf numFmtId="0" fontId="23" fillId="0" borderId="26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3" fillId="0" borderId="27" xfId="0" applyFont="1" applyBorder="1" applyAlignment="1" applyProtection="1">
      <alignment vertical="center"/>
      <protection/>
    </xf>
    <xf numFmtId="0" fontId="23" fillId="0" borderId="27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 wrapText="1"/>
      <protection/>
    </xf>
    <xf numFmtId="0" fontId="20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179" fontId="22" fillId="0" borderId="28" xfId="0" applyNumberFormat="1" applyFont="1" applyBorder="1" applyAlignment="1" applyProtection="1">
      <alignment horizontal="center" vertical="center"/>
      <protection/>
    </xf>
    <xf numFmtId="179" fontId="22" fillId="0" borderId="29" xfId="0" applyNumberFormat="1" applyFont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179" fontId="22" fillId="0" borderId="21" xfId="0" applyNumberFormat="1" applyFont="1" applyBorder="1" applyAlignment="1" applyProtection="1">
      <alignment horizontal="center" vertical="center" wrapText="1"/>
      <protection/>
    </xf>
    <xf numFmtId="179" fontId="22" fillId="0" borderId="28" xfId="0" applyNumberFormat="1" applyFont="1" applyBorder="1" applyAlignment="1" applyProtection="1">
      <alignment horizontal="center" vertical="center" wrapText="1"/>
      <protection/>
    </xf>
    <xf numFmtId="179" fontId="22" fillId="0" borderId="29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4" fillId="0" borderId="1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31" fillId="0" borderId="28" xfId="0" applyFont="1" applyBorder="1" applyAlignment="1" applyProtection="1">
      <alignment horizontal="center" vertical="center" wrapText="1"/>
      <protection/>
    </xf>
    <xf numFmtId="0" fontId="22" fillId="0" borderId="28" xfId="0" applyFont="1" applyBorder="1" applyAlignment="1" applyProtection="1">
      <alignment horizontal="center" vertical="center" wrapText="1"/>
      <protection/>
    </xf>
    <xf numFmtId="0" fontId="22" fillId="0" borderId="31" xfId="0" applyFont="1" applyBorder="1" applyAlignment="1" applyProtection="1">
      <alignment horizontal="center" vertical="center" wrapText="1"/>
      <protection/>
    </xf>
    <xf numFmtId="0" fontId="35" fillId="0" borderId="0" xfId="0" applyFont="1" applyAlignment="1" applyProtection="1">
      <alignment vertical="center"/>
      <protection/>
    </xf>
    <xf numFmtId="0" fontId="36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0" fillId="0" borderId="32" xfId="0" applyFont="1" applyBorder="1" applyAlignment="1" applyProtection="1">
      <alignment horizontal="center" vertical="center" wrapText="1"/>
      <protection/>
    </xf>
    <xf numFmtId="0" fontId="20" fillId="34" borderId="30" xfId="0" applyFont="1" applyFill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34" borderId="33" xfId="0" applyFont="1" applyFill="1" applyBorder="1" applyAlignment="1" applyProtection="1">
      <alignment horizontal="center" vertical="center" wrapText="1"/>
      <protection/>
    </xf>
    <xf numFmtId="0" fontId="20" fillId="0" borderId="34" xfId="0" applyFont="1" applyBorder="1" applyAlignment="1" applyProtection="1">
      <alignment horizontal="center" vertical="center" wrapText="1"/>
      <protection/>
    </xf>
    <xf numFmtId="0" fontId="20" fillId="35" borderId="30" xfId="0" applyFont="1" applyFill="1" applyBorder="1" applyAlignment="1" applyProtection="1">
      <alignment horizontal="center" vertical="center" wrapText="1"/>
      <protection/>
    </xf>
    <xf numFmtId="0" fontId="20" fillId="35" borderId="35" xfId="0" applyFont="1" applyFill="1" applyBorder="1" applyAlignment="1" applyProtection="1">
      <alignment horizontal="center" vertical="center" wrapText="1"/>
      <protection/>
    </xf>
    <xf numFmtId="0" fontId="20" fillId="34" borderId="36" xfId="0" applyFont="1" applyFill="1" applyBorder="1" applyAlignment="1" applyProtection="1">
      <alignment horizontal="center" vertical="center" wrapText="1"/>
      <protection/>
    </xf>
    <xf numFmtId="0" fontId="46" fillId="0" borderId="28" xfId="0" applyFont="1" applyBorder="1" applyAlignment="1" applyProtection="1">
      <alignment vertical="center"/>
      <protection locked="0"/>
    </xf>
    <xf numFmtId="179" fontId="22" fillId="0" borderId="29" xfId="0" applyNumberFormat="1" applyFont="1" applyBorder="1" applyAlignment="1">
      <alignment horizontal="center" vertical="center"/>
    </xf>
    <xf numFmtId="0" fontId="21" fillId="0" borderId="0" xfId="0" applyFont="1" applyBorder="1" applyAlignment="1" applyProtection="1">
      <alignment vertical="top"/>
      <protection/>
    </xf>
    <xf numFmtId="0" fontId="20" fillId="0" borderId="0" xfId="0" applyFont="1" applyBorder="1" applyAlignment="1" applyProtection="1">
      <alignment vertical="top"/>
      <protection/>
    </xf>
    <xf numFmtId="0" fontId="21" fillId="0" borderId="0" xfId="0" applyFont="1" applyBorder="1" applyAlignment="1" applyProtection="1">
      <alignment horizontal="left" vertical="top"/>
      <protection/>
    </xf>
    <xf numFmtId="0" fontId="31" fillId="0" borderId="37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>
      <alignment horizontal="left" vertical="center"/>
    </xf>
    <xf numFmtId="0" fontId="22" fillId="0" borderId="39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top"/>
      <protection/>
    </xf>
    <xf numFmtId="0" fontId="41" fillId="0" borderId="0" xfId="0" applyFont="1" applyBorder="1" applyAlignment="1" applyProtection="1">
      <alignment horizontal="left" vertical="top"/>
      <protection/>
    </xf>
    <xf numFmtId="0" fontId="41" fillId="0" borderId="0" xfId="0" applyFont="1" applyBorder="1" applyAlignment="1">
      <alignment horizontal="left" vertical="top"/>
    </xf>
    <xf numFmtId="0" fontId="55" fillId="0" borderId="0" xfId="0" applyFont="1" applyFill="1" applyBorder="1" applyAlignment="1">
      <alignment vertical="top"/>
    </xf>
    <xf numFmtId="180" fontId="55" fillId="0" borderId="0" xfId="0" applyNumberFormat="1" applyFont="1" applyFill="1" applyBorder="1" applyAlignment="1">
      <alignment vertical="top"/>
    </xf>
    <xf numFmtId="0" fontId="59" fillId="0" borderId="0" xfId="0" applyFont="1" applyFill="1" applyBorder="1" applyAlignment="1">
      <alignment horizontal="left" vertical="top"/>
    </xf>
    <xf numFmtId="0" fontId="16" fillId="0" borderId="0" xfId="0" applyFont="1" applyBorder="1" applyAlignment="1" applyProtection="1">
      <alignment vertical="top"/>
      <protection/>
    </xf>
    <xf numFmtId="0" fontId="16" fillId="0" borderId="40" xfId="0" applyFont="1" applyBorder="1" applyAlignment="1" applyProtection="1">
      <alignment vertical="top"/>
      <protection/>
    </xf>
    <xf numFmtId="0" fontId="42" fillId="0" borderId="0" xfId="0" applyFont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right" vertical="top"/>
      <protection/>
    </xf>
    <xf numFmtId="0" fontId="16" fillId="34" borderId="0" xfId="0" applyFont="1" applyFill="1" applyBorder="1" applyAlignment="1" applyProtection="1">
      <alignment vertical="top"/>
      <protection/>
    </xf>
    <xf numFmtId="0" fontId="16" fillId="0" borderId="0" xfId="0" applyFont="1" applyAlignment="1" applyProtection="1">
      <alignment vertical="top"/>
      <protection/>
    </xf>
    <xf numFmtId="0" fontId="43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Border="1" applyAlignment="1">
      <alignment vertical="top"/>
    </xf>
    <xf numFmtId="0" fontId="16" fillId="0" borderId="0" xfId="0" applyFont="1" applyBorder="1" applyAlignment="1" applyProtection="1">
      <alignment vertical="top" wrapText="1"/>
      <protection/>
    </xf>
    <xf numFmtId="0" fontId="55" fillId="0" borderId="0" xfId="0" applyFont="1" applyFill="1" applyAlignment="1">
      <alignment vertical="top"/>
    </xf>
    <xf numFmtId="0" fontId="67" fillId="0" borderId="0" xfId="0" applyFont="1" applyAlignment="1" applyProtection="1">
      <alignment horizontal="right"/>
      <protection/>
    </xf>
    <xf numFmtId="179" fontId="68" fillId="0" borderId="28" xfId="0" applyNumberFormat="1" applyFont="1" applyBorder="1" applyAlignment="1" applyProtection="1">
      <alignment horizontal="center" vertical="center"/>
      <protection/>
    </xf>
    <xf numFmtId="186" fontId="32" fillId="0" borderId="28" xfId="0" applyNumberFormat="1" applyFont="1" applyBorder="1" applyAlignment="1" applyProtection="1">
      <alignment horizontal="center" vertical="center"/>
      <protection/>
    </xf>
    <xf numFmtId="186" fontId="32" fillId="0" borderId="41" xfId="0" applyNumberFormat="1" applyFont="1" applyBorder="1" applyAlignment="1" applyProtection="1">
      <alignment horizontal="center" vertical="center"/>
      <protection/>
    </xf>
    <xf numFmtId="186" fontId="52" fillId="0" borderId="30" xfId="0" applyNumberFormat="1" applyFont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179" fontId="7" fillId="0" borderId="10" xfId="0" applyNumberFormat="1" applyFont="1" applyBorder="1" applyAlignment="1" applyProtection="1">
      <alignment horizontal="center" vertical="center"/>
      <protection/>
    </xf>
    <xf numFmtId="0" fontId="34" fillId="0" borderId="0" xfId="0" applyFont="1" applyAlignment="1" applyProtection="1">
      <alignment horizontal="left"/>
      <protection/>
    </xf>
    <xf numFmtId="179" fontId="7" fillId="0" borderId="10" xfId="0" applyNumberFormat="1" applyFont="1" applyBorder="1" applyAlignment="1" applyProtection="1">
      <alignment horizontal="center" vertical="center"/>
      <protection locked="0"/>
    </xf>
    <xf numFmtId="0" fontId="20" fillId="0" borderId="42" xfId="0" applyFont="1" applyBorder="1" applyAlignment="1" applyProtection="1">
      <alignment horizontal="center"/>
      <protection/>
    </xf>
    <xf numFmtId="0" fontId="20" fillId="0" borderId="43" xfId="0" applyFont="1" applyBorder="1" applyAlignment="1" applyProtection="1">
      <alignment horizont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45" xfId="0" applyFont="1" applyBorder="1" applyAlignment="1" applyProtection="1">
      <alignment horizontal="center" vertical="center"/>
      <protection/>
    </xf>
    <xf numFmtId="0" fontId="7" fillId="0" borderId="41" xfId="0" applyFont="1" applyBorder="1" applyAlignment="1" applyProtection="1">
      <alignment horizontal="center" vertical="center"/>
      <protection/>
    </xf>
    <xf numFmtId="0" fontId="22" fillId="0" borderId="28" xfId="0" applyFont="1" applyBorder="1" applyAlignment="1" applyProtection="1">
      <alignment horizontal="center" vertical="center"/>
      <protection/>
    </xf>
    <xf numFmtId="0" fontId="22" fillId="0" borderId="45" xfId="0" applyFont="1" applyBorder="1" applyAlignment="1" applyProtection="1">
      <alignment horizontal="center" vertical="center"/>
      <protection/>
    </xf>
    <xf numFmtId="0" fontId="22" fillId="0" borderId="41" xfId="0" applyFont="1" applyBorder="1" applyAlignment="1" applyProtection="1">
      <alignment horizontal="center" vertical="center"/>
      <protection/>
    </xf>
    <xf numFmtId="0" fontId="22" fillId="0" borderId="46" xfId="0" applyFont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20" fillId="0" borderId="1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4" fillId="0" borderId="47" xfId="0" applyFont="1" applyBorder="1" applyAlignment="1" applyProtection="1">
      <alignment horizontal="left"/>
      <protection/>
    </xf>
    <xf numFmtId="0" fontId="23" fillId="0" borderId="37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6" fillId="0" borderId="49" xfId="0" applyFont="1" applyFill="1" applyBorder="1" applyAlignment="1" applyProtection="1">
      <alignment horizontal="center" vertical="center" wrapText="1"/>
      <protection/>
    </xf>
    <xf numFmtId="0" fontId="46" fillId="0" borderId="47" xfId="0" applyFont="1" applyFill="1" applyBorder="1" applyAlignment="1" applyProtection="1">
      <alignment horizontal="center" vertical="center" wrapText="1"/>
      <protection/>
    </xf>
    <xf numFmtId="0" fontId="46" fillId="0" borderId="48" xfId="0" applyFont="1" applyFill="1" applyBorder="1" applyAlignment="1" applyProtection="1">
      <alignment horizontal="center" vertical="center" wrapText="1"/>
      <protection/>
    </xf>
    <xf numFmtId="0" fontId="46" fillId="0" borderId="50" xfId="0" applyFont="1" applyFill="1" applyBorder="1" applyAlignment="1" applyProtection="1">
      <alignment horizontal="center" vertical="center" wrapText="1"/>
      <protection/>
    </xf>
    <xf numFmtId="0" fontId="46" fillId="0" borderId="22" xfId="0" applyFont="1" applyFill="1" applyBorder="1" applyAlignment="1" applyProtection="1">
      <alignment horizontal="center" vertical="center" wrapText="1"/>
      <protection/>
    </xf>
    <xf numFmtId="0" fontId="46" fillId="0" borderId="23" xfId="0" applyFont="1" applyFill="1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/>
      <protection/>
    </xf>
    <xf numFmtId="0" fontId="48" fillId="0" borderId="54" xfId="0" applyFont="1" applyBorder="1" applyAlignment="1" applyProtection="1">
      <alignment horizontal="left" vertical="center"/>
      <protection/>
    </xf>
    <xf numFmtId="0" fontId="23" fillId="0" borderId="55" xfId="0" applyFont="1" applyBorder="1" applyAlignment="1" applyProtection="1">
      <alignment horizontal="left" vertical="center"/>
      <protection/>
    </xf>
    <xf numFmtId="0" fontId="23" fillId="0" borderId="56" xfId="0" applyFont="1" applyBorder="1" applyAlignment="1" applyProtection="1">
      <alignment horizontal="left" vertical="center"/>
      <protection/>
    </xf>
    <xf numFmtId="0" fontId="23" fillId="0" borderId="57" xfId="0" applyFont="1" applyBorder="1" applyAlignment="1" applyProtection="1">
      <alignment horizontal="left" vertical="center"/>
      <protection/>
    </xf>
    <xf numFmtId="0" fontId="23" fillId="0" borderId="58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3" fillId="0" borderId="59" xfId="0" applyFont="1" applyBorder="1" applyAlignment="1" applyProtection="1">
      <alignment horizontal="left" vertical="center"/>
      <protection/>
    </xf>
    <xf numFmtId="0" fontId="23" fillId="0" borderId="60" xfId="0" applyFont="1" applyBorder="1" applyAlignment="1" applyProtection="1">
      <alignment horizontal="left" vertical="center"/>
      <protection/>
    </xf>
    <xf numFmtId="0" fontId="15" fillId="0" borderId="61" xfId="0" applyFont="1" applyBorder="1" applyAlignment="1" applyProtection="1">
      <alignment horizontal="center" vertical="center"/>
      <protection/>
    </xf>
    <xf numFmtId="0" fontId="15" fillId="0" borderId="52" xfId="0" applyFont="1" applyBorder="1" applyAlignment="1" applyProtection="1">
      <alignment horizontal="center" vertical="center"/>
      <protection/>
    </xf>
    <xf numFmtId="0" fontId="15" fillId="0" borderId="62" xfId="0" applyFont="1" applyBorder="1" applyAlignment="1" applyProtection="1">
      <alignment horizontal="center" vertical="center"/>
      <protection/>
    </xf>
    <xf numFmtId="0" fontId="15" fillId="0" borderId="6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0" fontId="68" fillId="0" borderId="64" xfId="0" applyFont="1" applyBorder="1" applyAlignment="1" applyProtection="1">
      <alignment horizontal="center" vertical="center" wrapText="1"/>
      <protection/>
    </xf>
    <xf numFmtId="0" fontId="68" fillId="0" borderId="45" xfId="0" applyFont="1" applyBorder="1" applyAlignment="1" applyProtection="1">
      <alignment horizontal="center" vertical="center" wrapText="1"/>
      <protection/>
    </xf>
    <xf numFmtId="0" fontId="68" fillId="0" borderId="41" xfId="0" applyFont="1" applyBorder="1" applyAlignment="1" applyProtection="1">
      <alignment horizontal="center" vertical="center" wrapText="1"/>
      <protection/>
    </xf>
    <xf numFmtId="0" fontId="20" fillId="0" borderId="28" xfId="0" applyFont="1" applyBorder="1" applyAlignment="1" applyProtection="1">
      <alignment horizontal="center" vertical="center"/>
      <protection/>
    </xf>
    <xf numFmtId="0" fontId="20" fillId="0" borderId="45" xfId="0" applyFont="1" applyBorder="1" applyAlignment="1" applyProtection="1">
      <alignment horizontal="center" vertical="center"/>
      <protection/>
    </xf>
    <xf numFmtId="0" fontId="20" fillId="0" borderId="41" xfId="0" applyFont="1" applyBorder="1" applyAlignment="1" applyProtection="1">
      <alignment horizontal="center" vertical="center"/>
      <protection/>
    </xf>
    <xf numFmtId="180" fontId="22" fillId="0" borderId="28" xfId="0" applyNumberFormat="1" applyFont="1" applyBorder="1" applyAlignment="1" applyProtection="1">
      <alignment horizontal="center" vertical="center"/>
      <protection/>
    </xf>
    <xf numFmtId="180" fontId="22" fillId="0" borderId="41" xfId="0" applyNumberFormat="1" applyFont="1" applyBorder="1" applyAlignment="1" applyProtection="1">
      <alignment horizontal="center" vertical="center"/>
      <protection/>
    </xf>
    <xf numFmtId="180" fontId="22" fillId="0" borderId="45" xfId="0" applyNumberFormat="1" applyFont="1" applyBorder="1" applyAlignment="1" applyProtection="1">
      <alignment horizontal="center" vertical="center"/>
      <protection/>
    </xf>
    <xf numFmtId="179" fontId="9" fillId="0" borderId="10" xfId="0" applyNumberFormat="1" applyFont="1" applyBorder="1" applyAlignment="1" applyProtection="1">
      <alignment horizontal="center" vertical="center"/>
      <protection locked="0"/>
    </xf>
    <xf numFmtId="0" fontId="20" fillId="0" borderId="30" xfId="0" applyFont="1" applyBorder="1" applyAlignment="1" applyProtection="1">
      <alignment horizontal="center" vertical="center"/>
      <protection/>
    </xf>
    <xf numFmtId="180" fontId="22" fillId="0" borderId="30" xfId="0" applyNumberFormat="1" applyFont="1" applyBorder="1" applyAlignment="1" applyProtection="1">
      <alignment horizontal="center" vertical="center"/>
      <protection/>
    </xf>
    <xf numFmtId="180" fontId="22" fillId="0" borderId="65" xfId="0" applyNumberFormat="1" applyFont="1" applyBorder="1" applyAlignment="1" applyProtection="1">
      <alignment horizontal="center" vertical="center"/>
      <protection locked="0"/>
    </xf>
    <xf numFmtId="180" fontId="22" fillId="0" borderId="66" xfId="0" applyNumberFormat="1" applyFont="1" applyBorder="1" applyAlignment="1" applyProtection="1">
      <alignment horizontal="center" vertical="center"/>
      <protection locked="0"/>
    </xf>
    <xf numFmtId="0" fontId="22" fillId="0" borderId="67" xfId="0" applyFont="1" applyBorder="1" applyAlignment="1" applyProtection="1">
      <alignment horizontal="right" vertical="center"/>
      <protection/>
    </xf>
    <xf numFmtId="0" fontId="22" fillId="0" borderId="45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/>
      <protection/>
    </xf>
    <xf numFmtId="0" fontId="22" fillId="0" borderId="45" xfId="0" applyFont="1" applyBorder="1" applyAlignment="1" applyProtection="1">
      <alignment horizontal="left" vertical="center"/>
      <protection/>
    </xf>
    <xf numFmtId="0" fontId="22" fillId="0" borderId="41" xfId="0" applyFont="1" applyBorder="1" applyAlignment="1" applyProtection="1">
      <alignment horizontal="left" vertical="center"/>
      <protection/>
    </xf>
    <xf numFmtId="0" fontId="22" fillId="0" borderId="64" xfId="0" applyFont="1" applyBorder="1" applyAlignment="1" applyProtection="1">
      <alignment horizontal="center" vertical="center" wrapText="1"/>
      <protection/>
    </xf>
    <xf numFmtId="0" fontId="22" fillId="0" borderId="45" xfId="0" applyFont="1" applyBorder="1" applyAlignment="1" applyProtection="1">
      <alignment horizontal="center" vertical="center" wrapText="1"/>
      <protection/>
    </xf>
    <xf numFmtId="0" fontId="22" fillId="0" borderId="41" xfId="0" applyFont="1" applyBorder="1" applyAlignment="1" applyProtection="1">
      <alignment horizontal="center" vertical="center" wrapText="1"/>
      <protection/>
    </xf>
    <xf numFmtId="184" fontId="14" fillId="0" borderId="45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184" fontId="66" fillId="0" borderId="64" xfId="0" applyNumberFormat="1" applyFont="1" applyBorder="1" applyAlignment="1" applyProtection="1">
      <alignment horizontal="center" vertical="center"/>
      <protection/>
    </xf>
    <xf numFmtId="184" fontId="64" fillId="0" borderId="45" xfId="0" applyNumberFormat="1" applyFont="1" applyBorder="1" applyAlignment="1" applyProtection="1">
      <alignment horizontal="center" vertical="center"/>
      <protection/>
    </xf>
    <xf numFmtId="184" fontId="64" fillId="0" borderId="41" xfId="0" applyNumberFormat="1" applyFont="1" applyBorder="1" applyAlignment="1" applyProtection="1">
      <alignment horizontal="center" vertical="center"/>
      <protection/>
    </xf>
    <xf numFmtId="0" fontId="22" fillId="0" borderId="64" xfId="0" applyFont="1" applyBorder="1" applyAlignment="1" applyProtection="1">
      <alignment horizontal="center" vertical="center"/>
      <protection/>
    </xf>
    <xf numFmtId="0" fontId="22" fillId="0" borderId="28" xfId="0" applyFont="1" applyBorder="1" applyAlignment="1" applyProtection="1">
      <alignment horizontal="right" vertical="center"/>
      <protection/>
    </xf>
    <xf numFmtId="0" fontId="37" fillId="0" borderId="45" xfId="0" applyFont="1" applyBorder="1" applyAlignment="1" applyProtection="1">
      <alignment horizontal="center" vertical="center"/>
      <protection/>
    </xf>
    <xf numFmtId="0" fontId="37" fillId="0" borderId="41" xfId="0" applyFont="1" applyBorder="1" applyAlignment="1" applyProtection="1">
      <alignment horizontal="center" vertical="center"/>
      <protection/>
    </xf>
    <xf numFmtId="0" fontId="7" fillId="0" borderId="44" xfId="0" applyFont="1" applyBorder="1" applyAlignment="1" applyProtection="1">
      <alignment horizontal="right"/>
      <protection/>
    </xf>
    <xf numFmtId="176" fontId="12" fillId="0" borderId="12" xfId="0" applyNumberFormat="1" applyFont="1" applyBorder="1" applyAlignment="1" applyProtection="1">
      <alignment horizontal="center"/>
      <protection locked="0"/>
    </xf>
    <xf numFmtId="178" fontId="10" fillId="0" borderId="12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39" xfId="0" applyFont="1" applyBorder="1" applyAlignment="1" applyProtection="1">
      <alignment horizontal="center"/>
      <protection locked="0"/>
    </xf>
    <xf numFmtId="0" fontId="7" fillId="0" borderId="68" xfId="0" applyFont="1" applyBorder="1" applyAlignment="1" applyProtection="1">
      <alignment horizontal="right"/>
      <protection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1" fillId="0" borderId="69" xfId="0" applyFont="1" applyBorder="1" applyAlignment="1" applyProtection="1">
      <alignment horizontal="center" wrapText="1"/>
      <protection locked="0"/>
    </xf>
    <xf numFmtId="0" fontId="11" fillId="0" borderId="70" xfId="0" applyFont="1" applyBorder="1" applyAlignment="1" applyProtection="1">
      <alignment horizontal="center" wrapText="1"/>
      <protection locked="0"/>
    </xf>
    <xf numFmtId="0" fontId="7" fillId="0" borderId="12" xfId="0" applyFont="1" applyBorder="1" applyAlignment="1" applyProtection="1">
      <alignment horizontal="center"/>
      <protection locked="0"/>
    </xf>
    <xf numFmtId="49" fontId="10" fillId="0" borderId="12" xfId="0" applyNumberFormat="1" applyFont="1" applyBorder="1" applyAlignment="1" applyProtection="1">
      <alignment horizontal="center"/>
      <protection locked="0"/>
    </xf>
    <xf numFmtId="49" fontId="10" fillId="0" borderId="38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right" vertical="center"/>
      <protection/>
    </xf>
    <xf numFmtId="0" fontId="11" fillId="0" borderId="12" xfId="0" applyFont="1" applyBorder="1" applyAlignment="1" applyProtection="1">
      <alignment horizontal="right" vertical="center"/>
      <protection/>
    </xf>
    <xf numFmtId="0" fontId="24" fillId="0" borderId="11" xfId="0" applyFont="1" applyBorder="1" applyAlignment="1" applyProtection="1">
      <alignment horizontal="left" vertical="center"/>
      <protection/>
    </xf>
    <xf numFmtId="0" fontId="24" fillId="0" borderId="12" xfId="0" applyFont="1" applyBorder="1" applyAlignment="1" applyProtection="1">
      <alignment horizontal="left" vertical="center"/>
      <protection/>
    </xf>
    <xf numFmtId="0" fontId="14" fillId="0" borderId="71" xfId="0" applyFont="1" applyBorder="1" applyAlignment="1" applyProtection="1">
      <alignment horizontal="right" vertical="center"/>
      <protection/>
    </xf>
    <xf numFmtId="0" fontId="14" fillId="0" borderId="10" xfId="0" applyFont="1" applyBorder="1" applyAlignment="1" applyProtection="1">
      <alignment horizontal="right" vertical="center"/>
      <protection/>
    </xf>
    <xf numFmtId="179" fontId="9" fillId="0" borderId="39" xfId="0" applyNumberFormat="1" applyFont="1" applyBorder="1" applyAlignment="1" applyProtection="1">
      <alignment horizontal="center" vertical="center"/>
      <protection locked="0"/>
    </xf>
    <xf numFmtId="0" fontId="14" fillId="0" borderId="67" xfId="0" applyFont="1" applyBorder="1" applyAlignment="1" applyProtection="1">
      <alignment horizontal="right" vertical="center"/>
      <protection/>
    </xf>
    <xf numFmtId="0" fontId="14" fillId="0" borderId="45" xfId="0" applyFont="1" applyBorder="1" applyAlignment="1" applyProtection="1">
      <alignment horizontal="right" vertical="center"/>
      <protection/>
    </xf>
    <xf numFmtId="0" fontId="37" fillId="0" borderId="45" xfId="0" applyFont="1" applyBorder="1" applyAlignment="1" applyProtection="1">
      <alignment horizontal="left" vertical="center"/>
      <protection/>
    </xf>
    <xf numFmtId="0" fontId="37" fillId="0" borderId="41" xfId="0" applyFont="1" applyBorder="1" applyAlignment="1" applyProtection="1">
      <alignment horizontal="left" vertical="center"/>
      <protection/>
    </xf>
    <xf numFmtId="0" fontId="61" fillId="0" borderId="22" xfId="0" applyFont="1" applyBorder="1" applyAlignment="1" applyProtection="1">
      <alignment horizontal="right" vertical="center"/>
      <protection/>
    </xf>
    <xf numFmtId="0" fontId="61" fillId="0" borderId="72" xfId="0" applyFont="1" applyBorder="1" applyAlignment="1" applyProtection="1">
      <alignment horizontal="right" vertical="center"/>
      <protection/>
    </xf>
    <xf numFmtId="0" fontId="15" fillId="0" borderId="73" xfId="0" applyFont="1" applyBorder="1" applyAlignment="1" applyProtection="1">
      <alignment horizontal="center" vertical="center"/>
      <protection/>
    </xf>
    <xf numFmtId="0" fontId="63" fillId="0" borderId="56" xfId="0" applyFont="1" applyBorder="1" applyAlignment="1" applyProtection="1">
      <alignment horizontal="left" vertical="center"/>
      <protection/>
    </xf>
    <xf numFmtId="0" fontId="63" fillId="0" borderId="74" xfId="0" applyFont="1" applyBorder="1" applyAlignment="1" applyProtection="1">
      <alignment horizontal="left" vertical="center"/>
      <protection/>
    </xf>
    <xf numFmtId="0" fontId="14" fillId="0" borderId="68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75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38" xfId="0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left" vertical="center"/>
      <protection/>
    </xf>
    <xf numFmtId="0" fontId="23" fillId="0" borderId="76" xfId="0" applyFont="1" applyBorder="1" applyAlignment="1" applyProtection="1">
      <alignment horizontal="left" vertical="center"/>
      <protection/>
    </xf>
    <xf numFmtId="0" fontId="23" fillId="0" borderId="77" xfId="0" applyFont="1" applyBorder="1" applyAlignment="1" applyProtection="1">
      <alignment horizontal="left" vertical="center"/>
      <protection/>
    </xf>
    <xf numFmtId="0" fontId="0" fillId="0" borderId="45" xfId="0" applyBorder="1" applyAlignment="1">
      <alignment vertical="center"/>
    </xf>
    <xf numFmtId="0" fontId="0" fillId="0" borderId="41" xfId="0" applyBorder="1" applyAlignment="1">
      <alignment vertical="center"/>
    </xf>
    <xf numFmtId="0" fontId="22" fillId="0" borderId="71" xfId="0" applyFont="1" applyBorder="1" applyAlignment="1" applyProtection="1">
      <alignment horizontal="right" vertical="center"/>
      <protection/>
    </xf>
    <xf numFmtId="0" fontId="22" fillId="0" borderId="10" xfId="0" applyFont="1" applyBorder="1" applyAlignment="1" applyProtection="1">
      <alignment horizontal="right" vertical="center"/>
      <protection/>
    </xf>
    <xf numFmtId="0" fontId="22" fillId="0" borderId="10" xfId="0" applyFont="1" applyBorder="1" applyAlignment="1" applyProtection="1">
      <alignment horizontal="left" vertical="center"/>
      <protection/>
    </xf>
    <xf numFmtId="0" fontId="0" fillId="0" borderId="71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right" vertical="center"/>
      <protection/>
    </xf>
    <xf numFmtId="0" fontId="10" fillId="0" borderId="78" xfId="0" applyFont="1" applyBorder="1" applyAlignment="1" applyProtection="1">
      <alignment horizontal="center" vertical="center"/>
      <protection locked="0"/>
    </xf>
    <xf numFmtId="0" fontId="10" fillId="0" borderId="79" xfId="0" applyFont="1" applyBorder="1" applyAlignment="1" applyProtection="1">
      <alignment horizontal="center" vertical="center"/>
      <protection locked="0"/>
    </xf>
    <xf numFmtId="179" fontId="9" fillId="0" borderId="10" xfId="0" applyNumberFormat="1" applyFont="1" applyBorder="1" applyAlignment="1" applyProtection="1">
      <alignment horizontal="right" vertical="center" indent="1"/>
      <protection locked="0"/>
    </xf>
    <xf numFmtId="0" fontId="22" fillId="0" borderId="30" xfId="0" applyFont="1" applyBorder="1" applyAlignment="1" applyProtection="1">
      <alignment horizontal="center" vertical="center" wrapText="1"/>
      <protection/>
    </xf>
    <xf numFmtId="0" fontId="22" fillId="0" borderId="80" xfId="0" applyFont="1" applyBorder="1" applyAlignment="1" applyProtection="1">
      <alignment horizontal="center" vertical="center"/>
      <protection/>
    </xf>
    <xf numFmtId="0" fontId="22" fillId="0" borderId="34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6" fillId="0" borderId="30" xfId="0" applyFont="1" applyBorder="1" applyAlignment="1" applyProtection="1">
      <alignment horizontal="center" vertical="center"/>
      <protection/>
    </xf>
    <xf numFmtId="0" fontId="27" fillId="0" borderId="30" xfId="0" applyFont="1" applyBorder="1" applyAlignment="1" applyProtection="1">
      <alignment horizontal="center" vertical="center" wrapText="1"/>
      <protection/>
    </xf>
    <xf numFmtId="0" fontId="27" fillId="0" borderId="28" xfId="0" applyFont="1" applyBorder="1" applyAlignment="1" applyProtection="1">
      <alignment horizontal="center" vertical="center" wrapText="1"/>
      <protection/>
    </xf>
    <xf numFmtId="0" fontId="26" fillId="0" borderId="81" xfId="0" applyFont="1" applyBorder="1" applyAlignment="1" applyProtection="1">
      <alignment horizontal="center" vertical="center" wrapText="1"/>
      <protection/>
    </xf>
    <xf numFmtId="0" fontId="26" fillId="0" borderId="82" xfId="0" applyFont="1" applyBorder="1" applyAlignment="1" applyProtection="1">
      <alignment horizontal="center" vertical="center" wrapText="1"/>
      <protection/>
    </xf>
    <xf numFmtId="0" fontId="26" fillId="0" borderId="65" xfId="0" applyFont="1" applyBorder="1" applyAlignment="1" applyProtection="1">
      <alignment horizontal="center" vertical="center" wrapText="1"/>
      <protection/>
    </xf>
    <xf numFmtId="0" fontId="26" fillId="0" borderId="66" xfId="0" applyFont="1" applyBorder="1" applyAlignment="1" applyProtection="1">
      <alignment horizontal="center" vertical="center" wrapText="1"/>
      <protection/>
    </xf>
    <xf numFmtId="0" fontId="26" fillId="0" borderId="30" xfId="0" applyFont="1" applyBorder="1" applyAlignment="1" applyProtection="1">
      <alignment horizontal="center" vertical="center" wrapText="1"/>
      <protection/>
    </xf>
    <xf numFmtId="0" fontId="26" fillId="0" borderId="28" xfId="0" applyFont="1" applyBorder="1" applyAlignment="1" applyProtection="1">
      <alignment horizontal="center" vertical="center" wrapText="1"/>
      <protection/>
    </xf>
    <xf numFmtId="0" fontId="27" fillId="0" borderId="48" xfId="0" applyFont="1" applyBorder="1" applyAlignment="1" applyProtection="1">
      <alignment horizontal="center"/>
      <protection/>
    </xf>
    <xf numFmtId="0" fontId="27" fillId="0" borderId="31" xfId="0" applyFont="1" applyBorder="1" applyAlignment="1" applyProtection="1">
      <alignment horizontal="center"/>
      <protection/>
    </xf>
    <xf numFmtId="0" fontId="27" fillId="0" borderId="37" xfId="0" applyFont="1" applyBorder="1" applyAlignment="1" applyProtection="1">
      <alignment horizontal="center"/>
      <protection/>
    </xf>
    <xf numFmtId="0" fontId="27" fillId="0" borderId="47" xfId="0" applyFont="1" applyBorder="1" applyAlignment="1" applyProtection="1">
      <alignment horizontal="center"/>
      <protection/>
    </xf>
    <xf numFmtId="0" fontId="23" fillId="0" borderId="28" xfId="0" applyFont="1" applyBorder="1" applyAlignment="1" applyProtection="1">
      <alignment horizontal="center" vertical="center"/>
      <protection/>
    </xf>
    <xf numFmtId="0" fontId="23" fillId="0" borderId="45" xfId="0" applyFont="1" applyBorder="1" applyAlignment="1" applyProtection="1">
      <alignment horizontal="center" vertical="center"/>
      <protection/>
    </xf>
    <xf numFmtId="0" fontId="23" fillId="0" borderId="41" xfId="0" applyFont="1" applyBorder="1" applyAlignment="1" applyProtection="1">
      <alignment horizontal="center" vertical="center"/>
      <protection/>
    </xf>
    <xf numFmtId="0" fontId="20" fillId="0" borderId="83" xfId="0" applyFont="1" applyBorder="1" applyAlignment="1" applyProtection="1">
      <alignment horizontal="center" vertical="top"/>
      <protection/>
    </xf>
    <xf numFmtId="0" fontId="20" fillId="0" borderId="34" xfId="0" applyFont="1" applyBorder="1" applyAlignment="1" applyProtection="1">
      <alignment horizontal="center" vertical="top"/>
      <protection/>
    </xf>
    <xf numFmtId="0" fontId="20" fillId="0" borderId="65" xfId="0" applyFont="1" applyBorder="1" applyAlignment="1" applyProtection="1">
      <alignment horizontal="center" vertical="top"/>
      <protection/>
    </xf>
    <xf numFmtId="0" fontId="20" fillId="0" borderId="30" xfId="0" applyFont="1" applyBorder="1" applyAlignment="1" applyProtection="1">
      <alignment horizontal="center" vertical="top"/>
      <protection/>
    </xf>
    <xf numFmtId="0" fontId="29" fillId="0" borderId="34" xfId="0" applyFont="1" applyBorder="1" applyAlignment="1" applyProtection="1">
      <alignment horizontal="center" vertical="top"/>
      <protection/>
    </xf>
    <xf numFmtId="0" fontId="20" fillId="0" borderId="84" xfId="0" applyFont="1" applyBorder="1" applyAlignment="1" applyProtection="1">
      <alignment horizontal="center" vertical="top"/>
      <protection/>
    </xf>
    <xf numFmtId="0" fontId="20" fillId="0" borderId="66" xfId="0" applyFont="1" applyBorder="1" applyAlignment="1" applyProtection="1">
      <alignment horizontal="center" vertical="top"/>
      <protection/>
    </xf>
    <xf numFmtId="0" fontId="20" fillId="0" borderId="23" xfId="0" applyFont="1" applyBorder="1" applyAlignment="1" applyProtection="1">
      <alignment horizontal="center" vertical="top"/>
      <protection/>
    </xf>
    <xf numFmtId="0" fontId="20" fillId="0" borderId="41" xfId="0" applyFont="1" applyBorder="1" applyAlignment="1" applyProtection="1">
      <alignment horizontal="center" vertical="top"/>
      <protection/>
    </xf>
    <xf numFmtId="0" fontId="20" fillId="0" borderId="15" xfId="0" applyFont="1" applyBorder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horizontal="center" vertical="top"/>
      <protection/>
    </xf>
    <xf numFmtId="0" fontId="20" fillId="0" borderId="60" xfId="0" applyFont="1" applyBorder="1" applyAlignment="1" applyProtection="1">
      <alignment horizontal="center" vertical="top"/>
      <protection/>
    </xf>
    <xf numFmtId="0" fontId="20" fillId="0" borderId="21" xfId="0" applyFont="1" applyBorder="1" applyAlignment="1" applyProtection="1">
      <alignment horizontal="center" vertical="top"/>
      <protection/>
    </xf>
    <xf numFmtId="0" fontId="20" fillId="0" borderId="22" xfId="0" applyFont="1" applyBorder="1" applyAlignment="1" applyProtection="1">
      <alignment horizontal="center" vertical="top"/>
      <protection/>
    </xf>
    <xf numFmtId="0" fontId="27" fillId="0" borderId="85" xfId="0" applyFont="1" applyBorder="1" applyAlignment="1" applyProtection="1">
      <alignment horizontal="center"/>
      <protection/>
    </xf>
    <xf numFmtId="181" fontId="7" fillId="0" borderId="86" xfId="0" applyNumberFormat="1" applyFont="1" applyBorder="1" applyAlignment="1" applyProtection="1">
      <alignment horizontal="center" vertical="center"/>
      <protection locked="0"/>
    </xf>
    <xf numFmtId="181" fontId="7" fillId="0" borderId="31" xfId="0" applyNumberFormat="1" applyFont="1" applyBorder="1" applyAlignment="1" applyProtection="1">
      <alignment horizontal="center" vertical="center"/>
      <protection locked="0"/>
    </xf>
    <xf numFmtId="181" fontId="7" fillId="0" borderId="37" xfId="0" applyNumberFormat="1" applyFont="1" applyBorder="1" applyAlignment="1" applyProtection="1">
      <alignment horizontal="center" vertical="center"/>
      <protection locked="0"/>
    </xf>
    <xf numFmtId="182" fontId="7" fillId="0" borderId="30" xfId="0" applyNumberFormat="1" applyFont="1" applyBorder="1" applyAlignment="1" applyProtection="1">
      <alignment horizontal="center" vertical="center"/>
      <protection locked="0"/>
    </xf>
    <xf numFmtId="182" fontId="7" fillId="0" borderId="66" xfId="0" applyNumberFormat="1" applyFont="1" applyBorder="1" applyAlignment="1" applyProtection="1">
      <alignment horizontal="center" vertical="center"/>
      <protection locked="0"/>
    </xf>
    <xf numFmtId="182" fontId="7" fillId="0" borderId="36" xfId="0" applyNumberFormat="1" applyFont="1" applyBorder="1" applyAlignment="1" applyProtection="1">
      <alignment horizontal="center" vertical="center"/>
      <protection locked="0"/>
    </xf>
    <xf numFmtId="182" fontId="7" fillId="0" borderId="87" xfId="0" applyNumberFormat="1" applyFont="1" applyBorder="1" applyAlignment="1" applyProtection="1">
      <alignment horizontal="center" vertical="center"/>
      <protection locked="0"/>
    </xf>
    <xf numFmtId="181" fontId="7" fillId="0" borderId="88" xfId="0" applyNumberFormat="1" applyFont="1" applyBorder="1" applyAlignment="1" applyProtection="1">
      <alignment horizontal="center" vertical="center"/>
      <protection locked="0"/>
    </xf>
    <xf numFmtId="181" fontId="7" fillId="0" borderId="36" xfId="0" applyNumberFormat="1" applyFont="1" applyBorder="1" applyAlignment="1" applyProtection="1">
      <alignment horizontal="center" vertical="center"/>
      <protection locked="0"/>
    </xf>
    <xf numFmtId="181" fontId="7" fillId="0" borderId="89" xfId="0" applyNumberFormat="1" applyFont="1" applyBorder="1" applyAlignment="1" applyProtection="1">
      <alignment horizontal="center" vertical="center"/>
      <protection locked="0"/>
    </xf>
    <xf numFmtId="0" fontId="45" fillId="0" borderId="32" xfId="0" applyFont="1" applyBorder="1" applyAlignment="1" applyProtection="1">
      <alignment horizontal="center" vertical="center" wrapText="1"/>
      <protection/>
    </xf>
    <xf numFmtId="0" fontId="45" fillId="0" borderId="32" xfId="0" applyFont="1" applyBorder="1" applyAlignment="1" applyProtection="1">
      <alignment horizontal="center" vertical="center"/>
      <protection/>
    </xf>
    <xf numFmtId="0" fontId="45" fillId="0" borderId="30" xfId="0" applyFont="1" applyBorder="1" applyAlignment="1" applyProtection="1">
      <alignment horizontal="center" vertical="center"/>
      <protection/>
    </xf>
    <xf numFmtId="0" fontId="20" fillId="0" borderId="90" xfId="0" applyFont="1" applyBorder="1" applyAlignment="1" applyProtection="1">
      <alignment horizontal="center"/>
      <protection/>
    </xf>
    <xf numFmtId="0" fontId="20" fillId="0" borderId="31" xfId="0" applyFont="1" applyBorder="1" applyAlignment="1" applyProtection="1">
      <alignment horizontal="center" vertical="center"/>
      <protection/>
    </xf>
    <xf numFmtId="180" fontId="22" fillId="0" borderId="31" xfId="0" applyNumberFormat="1" applyFont="1" applyBorder="1" applyAlignment="1" applyProtection="1">
      <alignment horizontal="center" vertical="center"/>
      <protection/>
    </xf>
    <xf numFmtId="180" fontId="22" fillId="0" borderId="37" xfId="0" applyNumberFormat="1" applyFont="1" applyBorder="1" applyAlignment="1" applyProtection="1">
      <alignment horizontal="center" vertical="center"/>
      <protection/>
    </xf>
    <xf numFmtId="180" fontId="32" fillId="0" borderId="65" xfId="0" applyNumberFormat="1" applyFont="1" applyBorder="1" applyAlignment="1" applyProtection="1">
      <alignment horizontal="center" vertical="center"/>
      <protection/>
    </xf>
    <xf numFmtId="180" fontId="32" fillId="0" borderId="30" xfId="0" applyNumberFormat="1" applyFont="1" applyBorder="1" applyAlignment="1" applyProtection="1">
      <alignment horizontal="center" vertical="center"/>
      <protection/>
    </xf>
    <xf numFmtId="0" fontId="20" fillId="0" borderId="71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78" xfId="0" applyFont="1" applyBorder="1" applyAlignment="1" applyProtection="1">
      <alignment horizontal="center" vertical="center"/>
      <protection locked="0"/>
    </xf>
    <xf numFmtId="180" fontId="22" fillId="0" borderId="91" xfId="0" applyNumberFormat="1" applyFont="1" applyBorder="1" applyAlignment="1" applyProtection="1">
      <alignment horizontal="center" vertical="center"/>
      <protection locked="0"/>
    </xf>
    <xf numFmtId="180" fontId="22" fillId="0" borderId="46" xfId="0" applyNumberFormat="1" applyFont="1" applyBorder="1" applyAlignment="1" applyProtection="1">
      <alignment horizontal="center" vertical="center"/>
      <protection locked="0"/>
    </xf>
    <xf numFmtId="180" fontId="22" fillId="0" borderId="36" xfId="0" applyNumberFormat="1" applyFont="1" applyBorder="1" applyAlignment="1" applyProtection="1">
      <alignment horizontal="center" vertical="center"/>
      <protection locked="0"/>
    </xf>
    <xf numFmtId="180" fontId="22" fillId="0" borderId="87" xfId="0" applyNumberFormat="1" applyFont="1" applyBorder="1" applyAlignment="1" applyProtection="1">
      <alignment horizontal="center" vertical="center"/>
      <protection locked="0"/>
    </xf>
    <xf numFmtId="0" fontId="20" fillId="0" borderId="34" xfId="0" applyFont="1" applyBorder="1" applyAlignment="1" applyProtection="1">
      <alignment horizontal="center" vertical="center"/>
      <protection/>
    </xf>
    <xf numFmtId="180" fontId="22" fillId="0" borderId="34" xfId="0" applyNumberFormat="1" applyFont="1" applyBorder="1" applyAlignment="1" applyProtection="1" quotePrefix="1">
      <alignment horizontal="center" vertical="center"/>
      <protection/>
    </xf>
    <xf numFmtId="180" fontId="22" fillId="0" borderId="21" xfId="0" applyNumberFormat="1" applyFont="1" applyBorder="1" applyAlignment="1" applyProtection="1">
      <alignment horizontal="center" vertical="center"/>
      <protection/>
    </xf>
    <xf numFmtId="180" fontId="22" fillId="0" borderId="34" xfId="0" applyNumberFormat="1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180" fontId="9" fillId="0" borderId="30" xfId="0" applyNumberFormat="1" applyFont="1" applyBorder="1" applyAlignment="1" applyProtection="1">
      <alignment horizontal="center" vertical="center"/>
      <protection/>
    </xf>
    <xf numFmtId="0" fontId="34" fillId="0" borderId="0" xfId="0" applyFont="1" applyAlignment="1" applyProtection="1">
      <alignment horizontal="right"/>
      <protection/>
    </xf>
    <xf numFmtId="0" fontId="7" fillId="0" borderId="28" xfId="0" applyFont="1" applyBorder="1" applyAlignment="1" applyProtection="1">
      <alignment horizontal="center" vertical="center"/>
      <protection/>
    </xf>
    <xf numFmtId="183" fontId="9" fillId="0" borderId="30" xfId="0" applyNumberFormat="1" applyFont="1" applyBorder="1" applyAlignment="1" applyProtection="1">
      <alignment horizontal="center" vertical="center"/>
      <protection/>
    </xf>
    <xf numFmtId="180" fontId="14" fillId="0" borderId="49" xfId="0" applyNumberFormat="1" applyFont="1" applyBorder="1" applyAlignment="1" applyProtection="1">
      <alignment horizontal="center" vertical="center" shrinkToFit="1"/>
      <protection/>
    </xf>
    <xf numFmtId="180" fontId="14" fillId="0" borderId="48" xfId="0" applyNumberFormat="1" applyFont="1" applyBorder="1" applyAlignment="1" applyProtection="1">
      <alignment horizontal="center" vertical="center" shrinkToFit="1"/>
      <protection/>
    </xf>
    <xf numFmtId="180" fontId="14" fillId="0" borderId="44" xfId="0" applyNumberFormat="1" applyFont="1" applyBorder="1" applyAlignment="1" applyProtection="1">
      <alignment horizontal="center" vertical="center" shrinkToFit="1"/>
      <protection/>
    </xf>
    <xf numFmtId="180" fontId="14" fillId="0" borderId="60" xfId="0" applyNumberFormat="1" applyFont="1" applyBorder="1" applyAlignment="1" applyProtection="1">
      <alignment horizontal="center" vertical="center" shrinkToFit="1"/>
      <protection/>
    </xf>
    <xf numFmtId="180" fontId="14" fillId="0" borderId="50" xfId="0" applyNumberFormat="1" applyFont="1" applyBorder="1" applyAlignment="1" applyProtection="1">
      <alignment horizontal="center" vertical="center" shrinkToFit="1"/>
      <protection/>
    </xf>
    <xf numFmtId="180" fontId="14" fillId="0" borderId="23" xfId="0" applyNumberFormat="1" applyFont="1" applyBorder="1" applyAlignment="1" applyProtection="1">
      <alignment horizontal="center" vertical="center" shrinkToFit="1"/>
      <protection/>
    </xf>
    <xf numFmtId="0" fontId="7" fillId="0" borderId="92" xfId="0" applyFont="1" applyBorder="1" applyAlignment="1" applyProtection="1">
      <alignment horizontal="center" vertical="center"/>
      <protection/>
    </xf>
    <xf numFmtId="179" fontId="9" fillId="0" borderId="71" xfId="0" applyNumberFormat="1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left" vertical="center"/>
      <protection/>
    </xf>
    <xf numFmtId="0" fontId="22" fillId="0" borderId="37" xfId="0" applyFont="1" applyBorder="1" applyAlignment="1" applyProtection="1">
      <alignment horizontal="center" vertical="center" textRotation="255" wrapText="1"/>
      <protection/>
    </xf>
    <xf numFmtId="0" fontId="22" fillId="0" borderId="15" xfId="0" applyFont="1" applyBorder="1" applyAlignment="1" applyProtection="1">
      <alignment horizontal="center" vertical="center" textRotation="255" wrapText="1"/>
      <protection/>
    </xf>
    <xf numFmtId="0" fontId="22" fillId="0" borderId="21" xfId="0" applyFont="1" applyBorder="1" applyAlignment="1" applyProtection="1">
      <alignment horizontal="center" vertical="center" textRotation="255" wrapText="1"/>
      <protection/>
    </xf>
    <xf numFmtId="0" fontId="10" fillId="0" borderId="28" xfId="0" applyFont="1" applyBorder="1" applyAlignment="1" applyProtection="1">
      <alignment horizontal="center" vertical="center"/>
      <protection/>
    </xf>
    <xf numFmtId="0" fontId="10" fillId="0" borderId="45" xfId="0" applyFont="1" applyBorder="1" applyAlignment="1" applyProtection="1">
      <alignment horizontal="center" vertical="center"/>
      <protection/>
    </xf>
    <xf numFmtId="0" fontId="22" fillId="0" borderId="48" xfId="0" applyFont="1" applyBorder="1" applyAlignment="1" applyProtection="1">
      <alignment horizontal="center" vertical="center" textRotation="255" wrapText="1"/>
      <protection/>
    </xf>
    <xf numFmtId="0" fontId="22" fillId="0" borderId="60" xfId="0" applyFont="1" applyBorder="1" applyAlignment="1" applyProtection="1">
      <alignment horizontal="center" vertical="center" textRotation="255" wrapText="1"/>
      <protection/>
    </xf>
    <xf numFmtId="0" fontId="23" fillId="0" borderId="30" xfId="0" applyFont="1" applyBorder="1" applyAlignment="1" applyProtection="1">
      <alignment horizontal="center" vertical="center" wrapText="1"/>
      <protection/>
    </xf>
    <xf numFmtId="0" fontId="23" fillId="0" borderId="31" xfId="0" applyFont="1" applyBorder="1" applyAlignment="1" applyProtection="1">
      <alignment horizontal="center" vertical="center" wrapText="1"/>
      <protection/>
    </xf>
    <xf numFmtId="0" fontId="16" fillId="0" borderId="93" xfId="0" applyFont="1" applyBorder="1" applyAlignment="1" applyProtection="1">
      <alignment horizontal="center" vertical="center" wrapText="1"/>
      <protection/>
    </xf>
    <xf numFmtId="0" fontId="16" fillId="0" borderId="94" xfId="0" applyFont="1" applyBorder="1" applyAlignment="1" applyProtection="1">
      <alignment horizontal="center" vertical="center" wrapText="1"/>
      <protection/>
    </xf>
    <xf numFmtId="0" fontId="16" fillId="0" borderId="95" xfId="0" applyFont="1" applyBorder="1" applyAlignment="1" applyProtection="1">
      <alignment horizontal="center" vertical="center" wrapText="1"/>
      <protection/>
    </xf>
    <xf numFmtId="0" fontId="16" fillId="0" borderId="96" xfId="0" applyFont="1" applyBorder="1" applyAlignment="1" applyProtection="1">
      <alignment horizontal="center" vertical="center" wrapText="1"/>
      <protection/>
    </xf>
    <xf numFmtId="0" fontId="16" fillId="0" borderId="97" xfId="0" applyFont="1" applyBorder="1" applyAlignment="1" applyProtection="1">
      <alignment horizontal="center" vertical="center" wrapText="1"/>
      <protection/>
    </xf>
    <xf numFmtId="0" fontId="16" fillId="0" borderId="98" xfId="0" applyFont="1" applyBorder="1" applyAlignment="1" applyProtection="1">
      <alignment horizontal="center" vertical="center" wrapText="1"/>
      <protection/>
    </xf>
    <xf numFmtId="0" fontId="16" fillId="0" borderId="99" xfId="0" applyFont="1" applyBorder="1" applyAlignment="1" applyProtection="1">
      <alignment horizontal="center" vertical="center" wrapText="1"/>
      <protection/>
    </xf>
    <xf numFmtId="0" fontId="16" fillId="0" borderId="100" xfId="0" applyFont="1" applyBorder="1" applyAlignment="1" applyProtection="1">
      <alignment horizontal="center" vertical="center" wrapText="1"/>
      <protection/>
    </xf>
    <xf numFmtId="0" fontId="38" fillId="0" borderId="37" xfId="0" applyFont="1" applyBorder="1" applyAlignment="1" applyProtection="1">
      <alignment horizontal="center" vertical="center" wrapText="1"/>
      <protection/>
    </xf>
    <xf numFmtId="0" fontId="38" fillId="0" borderId="15" xfId="0" applyFont="1" applyBorder="1" applyAlignment="1" applyProtection="1">
      <alignment horizontal="center" vertical="center" wrapText="1"/>
      <protection/>
    </xf>
    <xf numFmtId="0" fontId="38" fillId="0" borderId="61" xfId="0" applyFont="1" applyBorder="1" applyAlignment="1" applyProtection="1">
      <alignment horizontal="center" vertical="center" wrapText="1"/>
      <protection/>
    </xf>
    <xf numFmtId="0" fontId="39" fillId="0" borderId="68" xfId="0" applyFont="1" applyBorder="1" applyAlignment="1" applyProtection="1">
      <alignment horizontal="center" vertical="center" wrapText="1"/>
      <protection locked="0"/>
    </xf>
    <xf numFmtId="0" fontId="39" fillId="0" borderId="101" xfId="0" applyFont="1" applyBorder="1" applyAlignment="1" applyProtection="1">
      <alignment horizontal="center" vertical="center" wrapText="1"/>
      <protection locked="0"/>
    </xf>
    <xf numFmtId="0" fontId="39" fillId="0" borderId="44" xfId="0" applyFont="1" applyBorder="1" applyAlignment="1" applyProtection="1">
      <alignment horizontal="center" vertical="center" wrapText="1"/>
      <protection locked="0"/>
    </xf>
    <xf numFmtId="0" fontId="39" fillId="0" borderId="60" xfId="0" applyFont="1" applyBorder="1" applyAlignment="1" applyProtection="1">
      <alignment horizontal="center" vertical="center" wrapText="1"/>
      <protection locked="0"/>
    </xf>
    <xf numFmtId="0" fontId="0" fillId="0" borderId="102" xfId="0" applyBorder="1" applyAlignment="1" applyProtection="1">
      <alignment horizontal="center" vertical="center"/>
      <protection locked="0"/>
    </xf>
    <xf numFmtId="0" fontId="0" fillId="0" borderId="103" xfId="0" applyBorder="1" applyAlignment="1" applyProtection="1">
      <alignment horizontal="center" vertical="center"/>
      <protection locked="0"/>
    </xf>
    <xf numFmtId="0" fontId="0" fillId="0" borderId="93" xfId="0" applyBorder="1" applyAlignment="1" applyProtection="1">
      <alignment horizontal="center" vertical="center"/>
      <protection locked="0"/>
    </xf>
    <xf numFmtId="0" fontId="0" fillId="0" borderId="94" xfId="0" applyBorder="1" applyAlignment="1" applyProtection="1">
      <alignment horizontal="center" vertical="center"/>
      <protection locked="0"/>
    </xf>
    <xf numFmtId="0" fontId="0" fillId="34" borderId="104" xfId="0" applyFill="1" applyBorder="1" applyAlignment="1" applyProtection="1">
      <alignment horizontal="center" vertical="center"/>
      <protection/>
    </xf>
    <xf numFmtId="0" fontId="0" fillId="34" borderId="105" xfId="0" applyFill="1" applyBorder="1" applyAlignment="1" applyProtection="1">
      <alignment horizontal="center" vertical="center"/>
      <protection/>
    </xf>
    <xf numFmtId="0" fontId="0" fillId="0" borderId="106" xfId="0" applyBorder="1" applyAlignment="1" applyProtection="1">
      <alignment horizontal="center" vertical="center"/>
      <protection locked="0"/>
    </xf>
    <xf numFmtId="0" fontId="0" fillId="34" borderId="107" xfId="0" applyFill="1" applyBorder="1" applyAlignment="1" applyProtection="1">
      <alignment horizontal="center" vertical="center"/>
      <protection/>
    </xf>
    <xf numFmtId="0" fontId="0" fillId="0" borderId="108" xfId="0" applyBorder="1" applyAlignment="1" applyProtection="1">
      <alignment horizontal="center" vertical="center"/>
      <protection locked="0"/>
    </xf>
    <xf numFmtId="0" fontId="0" fillId="34" borderId="93" xfId="0" applyFill="1" applyBorder="1" applyAlignment="1" applyProtection="1">
      <alignment horizontal="left" vertical="center"/>
      <protection/>
    </xf>
    <xf numFmtId="0" fontId="0" fillId="34" borderId="94" xfId="0" applyFill="1" applyBorder="1" applyAlignment="1" applyProtection="1">
      <alignment vertical="center"/>
      <protection/>
    </xf>
    <xf numFmtId="0" fontId="0" fillId="34" borderId="94" xfId="0" applyFill="1" applyBorder="1" applyAlignment="1" applyProtection="1">
      <alignment horizontal="left" vertical="center"/>
      <protection/>
    </xf>
    <xf numFmtId="0" fontId="0" fillId="34" borderId="95" xfId="0" applyFill="1" applyBorder="1" applyAlignment="1" applyProtection="1">
      <alignment vertical="center"/>
      <protection/>
    </xf>
    <xf numFmtId="0" fontId="0" fillId="34" borderId="109" xfId="0" applyFill="1" applyBorder="1" applyAlignment="1" applyProtection="1">
      <alignment vertical="center"/>
      <protection/>
    </xf>
    <xf numFmtId="0" fontId="0" fillId="0" borderId="95" xfId="0" applyBorder="1" applyAlignment="1" applyProtection="1">
      <alignment horizontal="center" vertical="center"/>
      <protection locked="0"/>
    </xf>
    <xf numFmtId="0" fontId="0" fillId="0" borderId="109" xfId="0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left" vertical="center"/>
      <protection/>
    </xf>
    <xf numFmtId="0" fontId="51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110" xfId="0" applyFont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60" fillId="0" borderId="0" xfId="0" applyFont="1" applyBorder="1" applyAlignment="1" applyProtection="1">
      <alignment horizontal="center"/>
      <protection/>
    </xf>
    <xf numFmtId="0" fontId="0" fillId="34" borderId="111" xfId="0" applyFill="1" applyBorder="1" applyAlignment="1" applyProtection="1">
      <alignment horizontal="center" vertical="center"/>
      <protection/>
    </xf>
    <xf numFmtId="0" fontId="38" fillId="0" borderId="112" xfId="0" applyFont="1" applyBorder="1" applyAlignment="1" applyProtection="1">
      <alignment horizontal="center" vertical="center" wrapText="1"/>
      <protection/>
    </xf>
    <xf numFmtId="0" fontId="39" fillId="0" borderId="113" xfId="0" applyFont="1" applyBorder="1" applyAlignment="1" applyProtection="1">
      <alignment horizontal="center" vertical="center" wrapText="1"/>
      <protection locked="0"/>
    </xf>
    <xf numFmtId="0" fontId="39" fillId="0" borderId="74" xfId="0" applyFont="1" applyBorder="1" applyAlignment="1" applyProtection="1">
      <alignment horizontal="center" vertical="center" wrapText="1"/>
      <protection locked="0"/>
    </xf>
    <xf numFmtId="0" fontId="39" fillId="0" borderId="51" xfId="0" applyFont="1" applyBorder="1" applyAlignment="1" applyProtection="1">
      <alignment horizontal="center" vertical="center" wrapText="1"/>
      <protection locked="0"/>
    </xf>
    <xf numFmtId="0" fontId="39" fillId="0" borderId="53" xfId="0" applyFont="1" applyBorder="1" applyAlignment="1" applyProtection="1">
      <alignment horizontal="center" vertical="center" wrapText="1"/>
      <protection locked="0"/>
    </xf>
    <xf numFmtId="0" fontId="0" fillId="0" borderId="114" xfId="0" applyBorder="1" applyAlignment="1" applyProtection="1">
      <alignment horizontal="center" vertical="center"/>
      <protection locked="0"/>
    </xf>
    <xf numFmtId="0" fontId="0" fillId="0" borderId="115" xfId="0" applyBorder="1" applyAlignment="1" applyProtection="1">
      <alignment horizontal="center" vertical="center"/>
      <protection locked="0"/>
    </xf>
    <xf numFmtId="0" fontId="0" fillId="0" borderId="116" xfId="0" applyBorder="1" applyAlignment="1" applyProtection="1">
      <alignment horizontal="center" vertical="center"/>
      <protection locked="0"/>
    </xf>
    <xf numFmtId="0" fontId="0" fillId="34" borderId="73" xfId="0" applyFill="1" applyBorder="1" applyAlignment="1" applyProtection="1">
      <alignment horizontal="center" vertical="center"/>
      <protection/>
    </xf>
    <xf numFmtId="0" fontId="0" fillId="34" borderId="117" xfId="0" applyFill="1" applyBorder="1" applyAlignment="1" applyProtection="1">
      <alignment horizontal="center" vertical="center"/>
      <protection/>
    </xf>
    <xf numFmtId="0" fontId="0" fillId="34" borderId="118" xfId="0" applyFill="1" applyBorder="1" applyAlignment="1" applyProtection="1">
      <alignment horizontal="center" vertical="center"/>
      <protection/>
    </xf>
    <xf numFmtId="0" fontId="0" fillId="0" borderId="119" xfId="0" applyBorder="1" applyAlignment="1" applyProtection="1">
      <alignment horizontal="center" vertical="center"/>
      <protection locked="0"/>
    </xf>
    <xf numFmtId="0" fontId="0" fillId="34" borderId="96" xfId="0" applyFill="1" applyBorder="1" applyAlignment="1" applyProtection="1">
      <alignment horizontal="left" vertical="center"/>
      <protection/>
    </xf>
    <xf numFmtId="0" fontId="0" fillId="34" borderId="120" xfId="0" applyFill="1" applyBorder="1" applyAlignment="1" applyProtection="1">
      <alignment horizontal="left" vertical="center"/>
      <protection/>
    </xf>
    <xf numFmtId="0" fontId="0" fillId="34" borderId="41" xfId="0" applyFill="1" applyBorder="1" applyAlignment="1" applyProtection="1">
      <alignment horizontal="left" vertical="center"/>
      <protection/>
    </xf>
    <xf numFmtId="0" fontId="0" fillId="34" borderId="28" xfId="0" applyFill="1" applyBorder="1" applyAlignment="1" applyProtection="1">
      <alignment horizontal="left" vertical="center"/>
      <protection/>
    </xf>
    <xf numFmtId="0" fontId="0" fillId="0" borderId="96" xfId="0" applyBorder="1" applyAlignment="1" applyProtection="1">
      <alignment horizontal="center" vertical="center"/>
      <protection locked="0"/>
    </xf>
    <xf numFmtId="0" fontId="0" fillId="0" borderId="12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21" xfId="0" applyBorder="1" applyAlignment="1" applyProtection="1">
      <alignment horizontal="center" vertical="center"/>
      <protection locked="0"/>
    </xf>
    <xf numFmtId="0" fontId="0" fillId="0" borderId="92" xfId="0" applyBorder="1" applyAlignment="1" applyProtection="1">
      <alignment horizontal="center" vertical="center"/>
      <protection locked="0"/>
    </xf>
    <xf numFmtId="0" fontId="0" fillId="34" borderId="122" xfId="0" applyFill="1" applyBorder="1" applyAlignment="1" applyProtection="1">
      <alignment horizontal="center" vertical="center"/>
      <protection/>
    </xf>
    <xf numFmtId="0" fontId="0" fillId="34" borderId="92" xfId="0" applyFill="1" applyBorder="1" applyAlignment="1" applyProtection="1">
      <alignment horizontal="left" vertical="center"/>
      <protection/>
    </xf>
    <xf numFmtId="0" fontId="0" fillId="34" borderId="63" xfId="0" applyFill="1" applyBorder="1" applyAlignment="1" applyProtection="1">
      <alignment horizontal="center" vertical="center"/>
      <protection/>
    </xf>
    <xf numFmtId="0" fontId="38" fillId="0" borderId="21" xfId="0" applyFont="1" applyBorder="1" applyAlignment="1" applyProtection="1">
      <alignment horizontal="center" vertical="center" wrapText="1"/>
      <protection/>
    </xf>
    <xf numFmtId="0" fontId="39" fillId="0" borderId="13" xfId="0" applyFont="1" applyBorder="1" applyAlignment="1" applyProtection="1">
      <alignment horizontal="center" vertical="center" wrapText="1"/>
      <protection locked="0"/>
    </xf>
    <xf numFmtId="0" fontId="39" fillId="0" borderId="123" xfId="0" applyFont="1" applyBorder="1" applyAlignment="1" applyProtection="1">
      <alignment horizontal="center" vertical="center" wrapText="1"/>
      <protection locked="0"/>
    </xf>
    <xf numFmtId="0" fontId="0" fillId="34" borderId="89" xfId="0" applyFill="1" applyBorder="1" applyAlignment="1" applyProtection="1">
      <alignment horizontal="center" vertical="center"/>
      <protection/>
    </xf>
    <xf numFmtId="0" fontId="0" fillId="34" borderId="124" xfId="0" applyFill="1" applyBorder="1" applyAlignment="1" applyProtection="1">
      <alignment horizontal="center" vertical="center"/>
      <protection/>
    </xf>
    <xf numFmtId="0" fontId="0" fillId="34" borderId="125" xfId="0" applyFill="1" applyBorder="1" applyAlignment="1" applyProtection="1">
      <alignment horizontal="center" vertical="center"/>
      <protection/>
    </xf>
    <xf numFmtId="0" fontId="0" fillId="34" borderId="126" xfId="0" applyFill="1" applyBorder="1" applyAlignment="1" applyProtection="1">
      <alignment horizontal="center" vertical="center"/>
      <protection/>
    </xf>
    <xf numFmtId="0" fontId="15" fillId="0" borderId="15" xfId="0" applyFont="1" applyBorder="1" applyAlignment="1" applyProtection="1">
      <alignment horizontal="center" wrapText="1"/>
      <protection/>
    </xf>
    <xf numFmtId="0" fontId="15" fillId="0" borderId="0" xfId="0" applyFont="1" applyBorder="1" applyAlignment="1" applyProtection="1">
      <alignment horizontal="center" wrapText="1"/>
      <protection/>
    </xf>
    <xf numFmtId="0" fontId="40" fillId="0" borderId="15" xfId="0" applyFont="1" applyBorder="1" applyAlignment="1" applyProtection="1">
      <alignment horizontal="center" vertical="center" wrapText="1"/>
      <protection locked="0"/>
    </xf>
    <xf numFmtId="0" fontId="40" fillId="0" borderId="0" xfId="0" applyFont="1" applyBorder="1" applyAlignment="1" applyProtection="1">
      <alignment horizontal="center" vertical="center" wrapText="1"/>
      <protection locked="0"/>
    </xf>
    <xf numFmtId="0" fontId="40" fillId="0" borderId="60" xfId="0" applyFont="1" applyBorder="1" applyAlignment="1" applyProtection="1">
      <alignment horizontal="center" vertical="center" wrapText="1"/>
      <protection locked="0"/>
    </xf>
    <xf numFmtId="0" fontId="40" fillId="0" borderId="21" xfId="0" applyFont="1" applyBorder="1" applyAlignment="1" applyProtection="1">
      <alignment horizontal="center" vertical="center" wrapText="1"/>
      <protection locked="0"/>
    </xf>
    <xf numFmtId="0" fontId="40" fillId="0" borderId="22" xfId="0" applyFont="1" applyBorder="1" applyAlignment="1" applyProtection="1">
      <alignment horizontal="center" vertical="center" wrapText="1"/>
      <protection locked="0"/>
    </xf>
    <xf numFmtId="0" fontId="40" fillId="0" borderId="23" xfId="0" applyFont="1" applyBorder="1" applyAlignment="1" applyProtection="1">
      <alignment horizontal="center" vertical="center" wrapText="1"/>
      <protection locked="0"/>
    </xf>
    <xf numFmtId="0" fontId="19" fillId="0" borderId="21" xfId="0" applyFont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0" fillId="34" borderId="127" xfId="0" applyFill="1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vertical="center"/>
      <protection/>
    </xf>
    <xf numFmtId="0" fontId="0" fillId="0" borderId="48" xfId="0" applyBorder="1" applyAlignment="1" applyProtection="1">
      <alignment vertical="center"/>
      <protection/>
    </xf>
    <xf numFmtId="0" fontId="0" fillId="0" borderId="50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49" fillId="0" borderId="0" xfId="0" applyFont="1" applyBorder="1" applyAlignment="1" applyProtection="1">
      <alignment horizontal="left" vertical="center"/>
      <protection/>
    </xf>
    <xf numFmtId="0" fontId="46" fillId="0" borderId="0" xfId="0" applyFont="1" applyBorder="1" applyAlignment="1" applyProtection="1">
      <alignment horizontal="left" vertical="center"/>
      <protection/>
    </xf>
    <xf numFmtId="0" fontId="47" fillId="0" borderId="12" xfId="0" applyFont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6"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color auto="1"/>
      </font>
    </dxf>
    <dxf>
      <font>
        <color indexed="10"/>
      </font>
    </dxf>
    <dxf>
      <fill>
        <patternFill>
          <bgColor indexed="45"/>
        </patternFill>
      </fill>
    </dxf>
    <dxf>
      <font>
        <b/>
        <i val="0"/>
        <color indexed="12"/>
      </font>
    </dxf>
    <dxf>
      <font>
        <color indexed="9"/>
      </font>
      <fill>
        <patternFill>
          <bgColor indexed="10"/>
        </patternFill>
      </fill>
    </dxf>
    <dxf>
      <font>
        <color indexed="9"/>
      </font>
    </dxf>
    <dxf>
      <font>
        <color indexed="9"/>
      </font>
      <fill>
        <patternFill>
          <bgColor indexed="10"/>
        </patternFill>
      </fill>
    </dxf>
    <dxf>
      <font>
        <strike val="0"/>
        <color indexed="9"/>
      </font>
      <fill>
        <patternFill>
          <bgColor indexed="10"/>
        </patternFill>
      </fill>
    </dxf>
    <dxf>
      <font>
        <color indexed="9"/>
      </font>
    </dxf>
    <dxf>
      <font>
        <color indexed="8"/>
      </font>
    </dxf>
    <dxf>
      <font>
        <b val="0"/>
        <i val="0"/>
        <color auto="1"/>
      </font>
    </dxf>
    <dxf>
      <font>
        <color indexed="8"/>
      </font>
    </dxf>
    <dxf>
      <font>
        <strike/>
        <color indexed="9"/>
      </font>
      <fill>
        <patternFill>
          <bgColor indexed="10"/>
        </patternFill>
      </fill>
    </dxf>
    <dxf>
      <font>
        <color indexed="9"/>
      </font>
    </dxf>
    <dxf>
      <font>
        <b val="0"/>
        <i val="0"/>
        <color indexed="9"/>
      </font>
      <fill>
        <patternFill>
          <bgColor indexed="10"/>
        </patternFill>
      </fill>
    </dxf>
    <dxf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b/>
        <i val="0"/>
        <color indexed="12"/>
      </font>
    </dxf>
    <dxf>
      <font>
        <color indexed="9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lor indexed="9"/>
      </font>
    </dxf>
    <dxf>
      <font>
        <b/>
        <i val="0"/>
        <strike val="0"/>
        <color indexed="12"/>
      </font>
      <fill>
        <patternFill patternType="none">
          <bgColor indexed="65"/>
        </patternFill>
      </fill>
    </dxf>
    <dxf>
      <font>
        <b val="0"/>
        <i val="0"/>
        <strike val="0"/>
        <color indexed="9"/>
      </font>
      <fill>
        <patternFill patternType="solid">
          <fgColor indexed="65"/>
          <bgColor indexed="10"/>
        </patternFill>
      </fill>
    </dxf>
    <dxf>
      <font>
        <color indexed="9"/>
      </font>
    </dxf>
    <dxf>
      <font>
        <b/>
        <i val="0"/>
        <strike val="0"/>
        <color indexed="12"/>
      </font>
    </dxf>
    <dxf>
      <font>
        <strike val="0"/>
        <color indexed="9"/>
      </font>
    </dxf>
    <dxf>
      <font>
        <b/>
        <i val="0"/>
        <strike val="0"/>
        <color indexed="12"/>
      </font>
    </dxf>
    <dxf>
      <font>
        <b val="0"/>
        <i val="0"/>
        <strike val="0"/>
        <color indexed="9"/>
      </font>
      <fill>
        <patternFill patternType="solid">
          <fgColor indexed="65"/>
          <bgColor indexed="10"/>
        </patternFill>
      </fill>
    </dxf>
    <dxf>
      <font>
        <b/>
        <i val="0"/>
        <strike val="0"/>
        <color indexed="12"/>
      </font>
    </dxf>
    <dxf>
      <font>
        <b val="0"/>
        <i val="0"/>
        <strike val="0"/>
        <color indexed="9"/>
      </font>
    </dxf>
    <dxf>
      <font>
        <b/>
        <i val="0"/>
        <strike val="0"/>
        <color indexed="12"/>
      </font>
    </dxf>
    <dxf>
      <font>
        <strike val="0"/>
        <color indexed="9"/>
      </font>
    </dxf>
    <dxf>
      <font>
        <strike val="0"/>
        <color indexed="9"/>
      </font>
    </dxf>
    <dxf>
      <font>
        <b/>
        <i val="0"/>
        <strike val="0"/>
        <color indexed="12"/>
      </font>
    </dxf>
    <dxf>
      <font>
        <strike val="0"/>
        <color indexed="9"/>
      </font>
    </dxf>
    <dxf>
      <font>
        <b/>
        <i val="0"/>
        <strike val="0"/>
        <color indexed="12"/>
      </font>
    </dxf>
    <dxf>
      <font>
        <b/>
        <i val="0"/>
        <color indexed="12"/>
      </font>
    </dxf>
    <dxf>
      <font>
        <color indexed="9"/>
      </font>
    </dxf>
    <dxf>
      <font>
        <color auto="1"/>
      </font>
      <fill>
        <patternFill patternType="darkGrid"/>
      </fill>
    </dxf>
    <dxf>
      <font>
        <strike val="0"/>
        <color auto="1"/>
      </font>
      <fill>
        <patternFill patternType="darkGrid"/>
      </fill>
    </dxf>
    <dxf>
      <font>
        <strike val="0"/>
        <color auto="1"/>
      </font>
      <fill>
        <patternFill patternType="darkGrid"/>
      </fill>
    </dxf>
    <dxf>
      <font>
        <strike val="0"/>
        <color auto="1"/>
      </font>
      <fill>
        <patternFill patternType="darkGrid"/>
      </fill>
    </dxf>
    <dxf>
      <font>
        <strike val="0"/>
        <color auto="1"/>
      </font>
      <fill>
        <patternFill patternType="darkGrid"/>
      </fill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0"/>
      </font>
      <fill>
        <patternFill>
          <bgColor indexed="10"/>
        </patternFill>
      </fill>
    </dxf>
    <dxf>
      <font>
        <b/>
        <i/>
        <strike val="0"/>
        <color indexed="10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darkGrid"/>
      </fill>
    </dxf>
    <dxf>
      <font>
        <strike val="0"/>
        <color auto="1"/>
      </font>
      <fill>
        <patternFill patternType="darkGrid"/>
      </fill>
    </dxf>
    <dxf>
      <fill>
        <patternFill>
          <bgColor indexed="45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strike val="0"/>
        <color indexed="9"/>
      </font>
      <fill>
        <patternFill>
          <bgColor indexed="10"/>
        </patternFill>
      </fill>
    </dxf>
    <dxf>
      <font>
        <strike val="0"/>
        <color indexed="9"/>
      </font>
      <fill>
        <patternFill>
          <bgColor indexed="10"/>
        </patternFill>
      </fill>
    </dxf>
    <dxf>
      <font>
        <b/>
        <i val="0"/>
        <color indexed="12"/>
      </font>
    </dxf>
    <dxf>
      <font>
        <b/>
        <i val="0"/>
        <color rgb="FF0000FF"/>
      </font>
      <border/>
    </dxf>
    <dxf>
      <font>
        <strike val="0"/>
        <color rgb="FFFFFFFF"/>
      </font>
      <fill>
        <patternFill>
          <bgColor rgb="FFFF0000"/>
        </patternFill>
      </fill>
      <border/>
    </dxf>
    <dxf>
      <font>
        <strike val="0"/>
        <color auto="1"/>
      </font>
      <fill>
        <patternFill patternType="darkGrid"/>
      </fill>
      <border/>
    </dxf>
    <dxf>
      <font>
        <b/>
        <i/>
        <strike val="0"/>
        <color rgb="FFFF0000"/>
      </font>
      <fill>
        <patternFill patternType="none">
          <fgColor indexed="64"/>
          <bgColor indexed="65"/>
        </patternFill>
      </fill>
      <border/>
    </dxf>
    <dxf>
      <font>
        <color rgb="FFFF0000"/>
      </font>
      <fill>
        <patternFill>
          <bgColor rgb="FFFF0000"/>
        </patternFill>
      </fill>
      <border/>
    </dxf>
    <dxf>
      <font>
        <color rgb="FFFFFFFF"/>
      </font>
      <border/>
    </dxf>
    <dxf>
      <font>
        <b/>
        <i val="0"/>
        <color rgb="FFFF0000"/>
      </font>
      <border/>
    </dxf>
    <dxf>
      <font>
        <b val="0"/>
        <i val="0"/>
        <strike val="0"/>
        <color rgb="FFFFFFFF"/>
      </font>
      <fill>
        <patternFill patternType="solid">
          <fgColor indexed="65"/>
          <bgColor rgb="FFFF0000"/>
        </patternFill>
      </fill>
      <border/>
    </dxf>
    <dxf>
      <font>
        <b/>
        <i val="0"/>
        <strike val="0"/>
        <color rgb="FF0000FF"/>
      </font>
      <fill>
        <patternFill patternType="none">
          <bgColor indexed="65"/>
        </patternFill>
      </fill>
      <border/>
    </dxf>
    <dxf>
      <font>
        <color rgb="FFFF000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font>
        <strike/>
        <color rgb="FFFFFFFF"/>
      </font>
      <fill>
        <patternFill>
          <bgColor rgb="FFFF0000"/>
        </patternFill>
      </fill>
      <border/>
    </dxf>
    <dxf>
      <font>
        <color rgb="FF000000"/>
      </font>
      <border/>
    </dxf>
    <dxf>
      <font>
        <b val="0"/>
        <i val="0"/>
        <color auto="1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14</xdr:row>
      <xdr:rowOff>38100</xdr:rowOff>
    </xdr:from>
    <xdr:to>
      <xdr:col>16</xdr:col>
      <xdr:colOff>257175</xdr:colOff>
      <xdr:row>26</xdr:row>
      <xdr:rowOff>0</xdr:rowOff>
    </xdr:to>
    <xdr:sp>
      <xdr:nvSpPr>
        <xdr:cNvPr id="1" name="雲形吹き出し 1"/>
        <xdr:cNvSpPr>
          <a:spLocks/>
        </xdr:cNvSpPr>
      </xdr:nvSpPr>
      <xdr:spPr>
        <a:xfrm>
          <a:off x="1514475" y="3429000"/>
          <a:ext cx="3524250" cy="2266950"/>
        </a:xfrm>
        <a:prstGeom prst="cloudCallout">
          <a:avLst>
            <a:gd name="adj1" fmla="val -29888"/>
            <a:gd name="adj2" fmla="val 82800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複数枚提出する場合は</a:t>
          </a:r>
          <a:r>
            <a:rPr lang="en-US" cap="none" sz="1400" b="1" i="0" u="none" baseline="0">
              <a:solidFill>
                <a:srgbClr val="FF0000"/>
              </a:solidFill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タブを増やすのではなく</a:t>
          </a:r>
          <a:r>
            <a:rPr lang="en-US" cap="none" sz="1400" b="1" i="0" u="none" baseline="0">
              <a:solidFill>
                <a:srgbClr val="FF0000"/>
              </a:solidFill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複数ファイルに分けて提出してください。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13"/>
  <sheetViews>
    <sheetView tabSelected="1" zoomScaleSheetLayoutView="75" workbookViewId="0" topLeftCell="A1">
      <selection activeCell="A2" sqref="A2"/>
    </sheetView>
  </sheetViews>
  <sheetFormatPr defaultColWidth="8.75390625" defaultRowHeight="13.5"/>
  <cols>
    <col min="1" max="1" width="4.125" style="1" customWidth="1"/>
    <col min="2" max="12" width="3.875" style="1" customWidth="1"/>
    <col min="13" max="13" width="3.625" style="1" customWidth="1"/>
    <col min="14" max="16" width="4.125" style="1" customWidth="1"/>
    <col min="17" max="18" width="3.625" style="1" customWidth="1"/>
    <col min="19" max="20" width="3.875" style="1" customWidth="1"/>
    <col min="21" max="22" width="4.125" style="1" customWidth="1"/>
    <col min="23" max="25" width="3.625" style="1" customWidth="1"/>
    <col min="26" max="27" width="4.125" style="1" customWidth="1"/>
    <col min="28" max="28" width="3.625" style="1" customWidth="1"/>
    <col min="29" max="29" width="5.125" style="1" customWidth="1"/>
    <col min="30" max="30" width="4.125" style="1" customWidth="1"/>
    <col min="31" max="31" width="3.125" style="1" customWidth="1"/>
    <col min="32" max="32" width="4.625" style="1" customWidth="1"/>
    <col min="33" max="33" width="2.625" style="1" customWidth="1"/>
    <col min="34" max="34" width="10.625" style="0" customWidth="1"/>
    <col min="35" max="35" width="4.625" style="20" hidden="1" customWidth="1"/>
    <col min="36" max="36" width="3.75390625" style="38" hidden="1" customWidth="1"/>
    <col min="37" max="37" width="6.75390625" style="38" hidden="1" customWidth="1"/>
    <col min="38" max="38" width="7.75390625" style="38" hidden="1" customWidth="1"/>
    <col min="39" max="39" width="5.75390625" style="38" hidden="1" customWidth="1"/>
    <col min="40" max="40" width="6.75390625" style="38" hidden="1" customWidth="1"/>
    <col min="41" max="42" width="10.625" style="38" hidden="1" customWidth="1"/>
    <col min="43" max="43" width="2.375" style="38" hidden="1" customWidth="1"/>
    <col min="44" max="44" width="10.625" style="0" customWidth="1"/>
    <col min="45" max="45" width="8.75390625" style="0" customWidth="1"/>
  </cols>
  <sheetData>
    <row r="1" spans="1:43" s="1" customFormat="1" ht="18" customHeight="1" thickBot="1">
      <c r="A1" s="185" t="s">
        <v>121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40"/>
      <c r="V1" s="184" t="s">
        <v>20</v>
      </c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I1" s="20"/>
      <c r="AJ1" s="21"/>
      <c r="AK1" s="21"/>
      <c r="AL1" s="21"/>
      <c r="AM1" s="21"/>
      <c r="AN1" s="21"/>
      <c r="AO1" s="22" t="s">
        <v>8</v>
      </c>
      <c r="AP1" s="22" t="s">
        <v>8</v>
      </c>
      <c r="AQ1" s="21"/>
    </row>
    <row r="2" spans="1:43" s="1" customFormat="1" ht="6" customHeight="1" thickTop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I2" s="20"/>
      <c r="AJ2" s="21"/>
      <c r="AK2" s="21"/>
      <c r="AL2" s="21"/>
      <c r="AM2" s="21"/>
      <c r="AN2" s="21"/>
      <c r="AO2" s="22">
        <v>0</v>
      </c>
      <c r="AP2" s="23">
        <v>296.93</v>
      </c>
      <c r="AQ2" s="21"/>
    </row>
    <row r="3" spans="1:43" s="1" customFormat="1" ht="4.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1"/>
      <c r="AI3" s="20"/>
      <c r="AJ3" s="21"/>
      <c r="AK3" s="21"/>
      <c r="AL3" s="21"/>
      <c r="AM3" s="21"/>
      <c r="AN3" s="21"/>
      <c r="AO3" s="23">
        <v>0.63</v>
      </c>
      <c r="AP3" s="23">
        <v>296.3</v>
      </c>
      <c r="AQ3" s="21"/>
    </row>
    <row r="4" spans="1:43" s="10" customFormat="1" ht="30" customHeight="1" thickBot="1">
      <c r="A4" s="235" t="s">
        <v>143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I4" s="20"/>
      <c r="AJ4" s="24"/>
      <c r="AK4" s="24"/>
      <c r="AL4" s="24"/>
      <c r="AM4" s="24"/>
      <c r="AN4" s="24"/>
      <c r="AO4" s="23">
        <v>1.14</v>
      </c>
      <c r="AP4" s="23">
        <v>295.79</v>
      </c>
      <c r="AQ4" s="24"/>
    </row>
    <row r="5" spans="1:43" s="13" customFormat="1" ht="30" customHeight="1" thickBot="1">
      <c r="A5" s="241" t="s">
        <v>65</v>
      </c>
      <c r="B5" s="197"/>
      <c r="C5" s="197"/>
      <c r="D5" s="237"/>
      <c r="E5" s="237"/>
      <c r="F5" s="237"/>
      <c r="G5" s="237"/>
      <c r="H5" s="237"/>
      <c r="I5" s="197" t="s">
        <v>49</v>
      </c>
      <c r="J5" s="197"/>
      <c r="K5" s="197"/>
      <c r="L5" s="197"/>
      <c r="M5" s="238"/>
      <c r="N5" s="238"/>
      <c r="O5" s="238"/>
      <c r="P5" s="238"/>
      <c r="Q5" s="238"/>
      <c r="R5" s="238"/>
      <c r="S5" s="197" t="s">
        <v>66</v>
      </c>
      <c r="T5" s="197"/>
      <c r="U5" s="197"/>
      <c r="V5" s="197"/>
      <c r="W5" s="197"/>
      <c r="X5" s="197"/>
      <c r="Y5" s="239"/>
      <c r="Z5" s="239"/>
      <c r="AA5" s="239"/>
      <c r="AB5" s="239"/>
      <c r="AC5" s="239"/>
      <c r="AD5" s="239"/>
      <c r="AE5" s="239"/>
      <c r="AF5" s="239"/>
      <c r="AG5" s="240"/>
      <c r="AI5" s="20"/>
      <c r="AJ5" s="25"/>
      <c r="AK5" s="25"/>
      <c r="AL5" s="25"/>
      <c r="AM5" s="25"/>
      <c r="AN5" s="25"/>
      <c r="AO5" s="23">
        <v>1.77</v>
      </c>
      <c r="AP5" s="23">
        <v>295.16</v>
      </c>
      <c r="AQ5" s="25"/>
    </row>
    <row r="6" spans="1:43" s="2" customFormat="1" ht="30" customHeight="1" thickBot="1">
      <c r="A6" s="232" t="s">
        <v>67</v>
      </c>
      <c r="B6" s="198"/>
      <c r="C6" s="198"/>
      <c r="D6" s="198"/>
      <c r="E6" s="198"/>
      <c r="F6" s="198"/>
      <c r="G6" s="198"/>
      <c r="H6" s="246"/>
      <c r="I6" s="246"/>
      <c r="J6" s="246"/>
      <c r="K6" s="246"/>
      <c r="L6" s="246"/>
      <c r="M6" s="246"/>
      <c r="N6" s="246"/>
      <c r="O6" s="198" t="s">
        <v>68</v>
      </c>
      <c r="P6" s="198"/>
      <c r="Q6" s="198"/>
      <c r="R6" s="198"/>
      <c r="S6" s="198"/>
      <c r="T6" s="198"/>
      <c r="U6" s="198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8"/>
      <c r="AI6" s="20"/>
      <c r="AJ6" s="26"/>
      <c r="AK6" s="26"/>
      <c r="AL6" s="26"/>
      <c r="AM6" s="26"/>
      <c r="AN6" s="26"/>
      <c r="AO6" s="23">
        <v>2.31</v>
      </c>
      <c r="AP6" s="23">
        <v>294.62</v>
      </c>
      <c r="AQ6" s="26"/>
    </row>
    <row r="7" spans="1:43" s="3" customFormat="1" ht="30" customHeight="1" thickBot="1">
      <c r="A7" s="232" t="s">
        <v>46</v>
      </c>
      <c r="B7" s="198"/>
      <c r="C7" s="198"/>
      <c r="D7" s="233"/>
      <c r="E7" s="233"/>
      <c r="F7" s="233"/>
      <c r="G7" s="233"/>
      <c r="H7" s="197" t="s">
        <v>18</v>
      </c>
      <c r="I7" s="197"/>
      <c r="J7" s="197"/>
      <c r="K7" s="234"/>
      <c r="L7" s="234"/>
      <c r="M7" s="234"/>
      <c r="N7" s="42" t="s">
        <v>19</v>
      </c>
      <c r="O7" s="234"/>
      <c r="P7" s="234"/>
      <c r="Q7" s="234"/>
      <c r="R7" s="249" t="s">
        <v>129</v>
      </c>
      <c r="S7" s="249"/>
      <c r="T7" s="249"/>
      <c r="U7" s="16" t="b">
        <v>0</v>
      </c>
      <c r="V7" s="251" t="s">
        <v>69</v>
      </c>
      <c r="W7" s="251"/>
      <c r="X7" s="15" t="b">
        <v>0</v>
      </c>
      <c r="Y7" s="251" t="s">
        <v>70</v>
      </c>
      <c r="Z7" s="251"/>
      <c r="AA7" s="15" t="b">
        <v>0</v>
      </c>
      <c r="AB7" s="242" t="s">
        <v>126</v>
      </c>
      <c r="AC7" s="242"/>
      <c r="AD7" s="244"/>
      <c r="AE7" s="244"/>
      <c r="AF7" s="244"/>
      <c r="AG7" s="245"/>
      <c r="AI7" s="20"/>
      <c r="AJ7" s="27"/>
      <c r="AK7" s="27"/>
      <c r="AL7" s="27"/>
      <c r="AM7" s="27"/>
      <c r="AN7" s="27"/>
      <c r="AO7" s="23">
        <v>2.94</v>
      </c>
      <c r="AP7" s="23">
        <v>293.99</v>
      </c>
      <c r="AQ7" s="27"/>
    </row>
    <row r="8" spans="1:43" s="3" customFormat="1" ht="9.75" customHeight="1" thickBot="1">
      <c r="A8" s="43"/>
      <c r="B8" s="44"/>
      <c r="C8" s="45"/>
      <c r="D8" s="46"/>
      <c r="E8" s="46"/>
      <c r="F8" s="46"/>
      <c r="G8" s="46"/>
      <c r="H8" s="44"/>
      <c r="I8" s="44"/>
      <c r="J8" s="45"/>
      <c r="K8" s="47"/>
      <c r="L8" s="47"/>
      <c r="M8" s="47"/>
      <c r="N8" s="47"/>
      <c r="O8" s="47"/>
      <c r="P8" s="47"/>
      <c r="Q8" s="47"/>
      <c r="R8" s="250"/>
      <c r="S8" s="250"/>
      <c r="T8" s="250"/>
      <c r="U8" s="17"/>
      <c r="V8" s="252"/>
      <c r="W8" s="252"/>
      <c r="X8" s="17"/>
      <c r="Y8" s="252"/>
      <c r="Z8" s="252"/>
      <c r="AA8" s="17"/>
      <c r="AB8" s="243"/>
      <c r="AC8" s="243"/>
      <c r="AD8" s="122"/>
      <c r="AE8" s="120"/>
      <c r="AF8" s="120"/>
      <c r="AG8" s="121"/>
      <c r="AI8" s="20"/>
      <c r="AJ8" s="27"/>
      <c r="AK8" s="27"/>
      <c r="AL8" s="27"/>
      <c r="AM8" s="27"/>
      <c r="AN8" s="27"/>
      <c r="AO8" s="23">
        <v>3.45</v>
      </c>
      <c r="AP8" s="23">
        <v>293.48</v>
      </c>
      <c r="AQ8" s="27"/>
    </row>
    <row r="9" spans="1:43" s="3" customFormat="1" ht="9" customHeight="1" thickBot="1">
      <c r="A9" s="48"/>
      <c r="B9" s="48"/>
      <c r="C9" s="49"/>
      <c r="D9" s="50"/>
      <c r="E9" s="50"/>
      <c r="F9" s="50"/>
      <c r="G9" s="49"/>
      <c r="H9" s="51"/>
      <c r="I9" s="51"/>
      <c r="J9" s="49"/>
      <c r="K9" s="52"/>
      <c r="L9" s="53"/>
      <c r="M9" s="53"/>
      <c r="N9" s="49"/>
      <c r="O9" s="51"/>
      <c r="P9" s="49"/>
      <c r="Q9" s="52"/>
      <c r="R9" s="52"/>
      <c r="S9" s="52"/>
      <c r="T9" s="52"/>
      <c r="U9" s="52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I9" s="20"/>
      <c r="AJ9" s="27"/>
      <c r="AK9" s="27"/>
      <c r="AL9" s="27"/>
      <c r="AM9" s="27"/>
      <c r="AN9" s="27"/>
      <c r="AO9" s="23">
        <v>4.08</v>
      </c>
      <c r="AP9" s="23">
        <v>292.85</v>
      </c>
      <c r="AQ9" s="27"/>
    </row>
    <row r="10" spans="1:43" s="1" customFormat="1" ht="24" customHeight="1" thickBot="1">
      <c r="A10" s="405" t="s">
        <v>71</v>
      </c>
      <c r="B10" s="405"/>
      <c r="C10" s="405"/>
      <c r="D10" s="405"/>
      <c r="E10" s="405"/>
      <c r="F10" s="405"/>
      <c r="G10" s="260" t="str">
        <f>IF(T10="","使用する条件の番号を右の欄に記入して下さい→ ",IF(OR(T10&gt;15,T10&lt;1),"下の表の条件番号 １〜１５ より選択して下さい",""))</f>
        <v>使用する条件の番号を右の欄に記入して下さい→ </v>
      </c>
      <c r="H10" s="260"/>
      <c r="I10" s="260"/>
      <c r="J10" s="260"/>
      <c r="K10" s="260"/>
      <c r="L10" s="260"/>
      <c r="M10" s="260"/>
      <c r="N10" s="260"/>
      <c r="O10" s="260"/>
      <c r="P10" s="261"/>
      <c r="Q10" s="253" t="s">
        <v>72</v>
      </c>
      <c r="R10" s="254"/>
      <c r="S10" s="254"/>
      <c r="T10" s="208"/>
      <c r="U10" s="255"/>
      <c r="V10" s="256" t="s">
        <v>73</v>
      </c>
      <c r="W10" s="257"/>
      <c r="X10" s="257"/>
      <c r="Y10" s="258">
        <f>IF(T10=B12,C12,"")&amp;IF(T10=B13,C13,"")&amp;IF(T10=B14,C14,"")&amp;IF(T10=G12,H12,"")&amp;IF(T10=G13,H13,"")&amp;IF(T10=G14,H14,"")&amp;IF(T10=L12,M12,"")&amp;IF(T10=L13,M13,"")&amp;IF(T10=Q12,R12,"")&amp;IF(T10=Q13,R13,"")&amp;IF(T10=Q14,R14,"")&amp;IF(T10=V12,W12,"")&amp;IF(T10=V13,W13,"")&amp;IF(T10=V14,W14,"")&amp;IF(T10=AA12,AB13,"")</f>
      </c>
      <c r="Z10" s="258"/>
      <c r="AA10" s="258"/>
      <c r="AB10" s="258"/>
      <c r="AC10" s="258"/>
      <c r="AD10" s="258"/>
      <c r="AE10" s="258"/>
      <c r="AF10" s="259"/>
      <c r="AG10" s="40"/>
      <c r="AI10" s="20"/>
      <c r="AJ10" s="21"/>
      <c r="AK10" s="21"/>
      <c r="AL10" s="21"/>
      <c r="AM10" s="21"/>
      <c r="AN10" s="21"/>
      <c r="AO10" s="23">
        <v>4.76</v>
      </c>
      <c r="AP10" s="23">
        <v>292.17</v>
      </c>
      <c r="AQ10" s="21"/>
    </row>
    <row r="11" spans="1:43" s="4" customFormat="1" ht="21.75" customHeight="1" thickBot="1">
      <c r="A11" s="54"/>
      <c r="B11" s="262" t="s">
        <v>125</v>
      </c>
      <c r="C11" s="195"/>
      <c r="D11" s="195"/>
      <c r="E11" s="195"/>
      <c r="F11" s="195"/>
      <c r="G11" s="262" t="s">
        <v>74</v>
      </c>
      <c r="H11" s="195"/>
      <c r="I11" s="195"/>
      <c r="J11" s="195"/>
      <c r="K11" s="196"/>
      <c r="L11" s="262" t="s">
        <v>75</v>
      </c>
      <c r="M11" s="195"/>
      <c r="N11" s="195"/>
      <c r="O11" s="195"/>
      <c r="P11" s="196"/>
      <c r="Q11" s="193" t="s">
        <v>76</v>
      </c>
      <c r="R11" s="194"/>
      <c r="S11" s="194"/>
      <c r="T11" s="194"/>
      <c r="U11" s="194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6"/>
      <c r="AG11" s="55"/>
      <c r="AI11" s="20"/>
      <c r="AJ11" s="28"/>
      <c r="AK11" s="28"/>
      <c r="AL11" s="28"/>
      <c r="AM11" s="28"/>
      <c r="AN11" s="28"/>
      <c r="AO11" s="23">
        <v>5.39</v>
      </c>
      <c r="AP11" s="23">
        <v>291.54</v>
      </c>
      <c r="AQ11" s="28"/>
    </row>
    <row r="12" spans="1:43" s="5" customFormat="1" ht="18" customHeight="1" thickBot="1" thickTop="1">
      <c r="A12" s="56"/>
      <c r="B12" s="57">
        <v>1</v>
      </c>
      <c r="C12" s="190" t="s">
        <v>50</v>
      </c>
      <c r="D12" s="190"/>
      <c r="E12" s="190"/>
      <c r="F12" s="190"/>
      <c r="G12" s="59">
        <v>4</v>
      </c>
      <c r="H12" s="186" t="s">
        <v>58</v>
      </c>
      <c r="I12" s="187"/>
      <c r="J12" s="187"/>
      <c r="K12" s="187"/>
      <c r="L12" s="57">
        <v>7</v>
      </c>
      <c r="M12" s="263" t="s">
        <v>61</v>
      </c>
      <c r="N12" s="263"/>
      <c r="O12" s="263"/>
      <c r="P12" s="264"/>
      <c r="Q12" s="59">
        <v>9</v>
      </c>
      <c r="R12" s="186" t="s">
        <v>54</v>
      </c>
      <c r="S12" s="187"/>
      <c r="T12" s="187"/>
      <c r="U12" s="188"/>
      <c r="V12" s="60">
        <v>12</v>
      </c>
      <c r="W12" s="190" t="s">
        <v>57</v>
      </c>
      <c r="X12" s="190"/>
      <c r="Y12" s="190"/>
      <c r="Z12" s="190"/>
      <c r="AA12" s="60">
        <v>15</v>
      </c>
      <c r="AB12" s="190" t="s">
        <v>64</v>
      </c>
      <c r="AC12" s="190"/>
      <c r="AD12" s="190"/>
      <c r="AE12" s="190"/>
      <c r="AF12" s="192"/>
      <c r="AG12" s="61"/>
      <c r="AI12" s="20"/>
      <c r="AJ12" s="29"/>
      <c r="AK12" s="29"/>
      <c r="AL12" s="29"/>
      <c r="AM12" s="29"/>
      <c r="AN12" s="29"/>
      <c r="AO12" s="23">
        <v>5.9</v>
      </c>
      <c r="AP12" s="23">
        <v>291.03</v>
      </c>
      <c r="AQ12" s="29"/>
    </row>
    <row r="13" spans="1:43" s="5" customFormat="1" ht="18" customHeight="1">
      <c r="A13" s="56"/>
      <c r="B13" s="62">
        <v>2</v>
      </c>
      <c r="C13" s="190" t="s">
        <v>51</v>
      </c>
      <c r="D13" s="190"/>
      <c r="E13" s="190"/>
      <c r="F13" s="190"/>
      <c r="G13" s="59">
        <v>5</v>
      </c>
      <c r="H13" s="189" t="s">
        <v>59</v>
      </c>
      <c r="I13" s="190"/>
      <c r="J13" s="190"/>
      <c r="K13" s="190"/>
      <c r="L13" s="62">
        <v>8</v>
      </c>
      <c r="M13" s="189" t="s">
        <v>53</v>
      </c>
      <c r="N13" s="190"/>
      <c r="O13" s="190"/>
      <c r="P13" s="192"/>
      <c r="Q13" s="59">
        <v>10</v>
      </c>
      <c r="R13" s="189" t="s">
        <v>55</v>
      </c>
      <c r="S13" s="190"/>
      <c r="T13" s="190"/>
      <c r="U13" s="191"/>
      <c r="V13" s="63">
        <v>13</v>
      </c>
      <c r="W13" s="190" t="s">
        <v>62</v>
      </c>
      <c r="X13" s="190"/>
      <c r="Y13" s="190"/>
      <c r="Z13" s="190"/>
      <c r="AA13" s="64"/>
      <c r="AB13" s="265"/>
      <c r="AC13" s="266"/>
      <c r="AD13" s="266"/>
      <c r="AE13" s="266"/>
      <c r="AF13" s="267"/>
      <c r="AG13" s="58"/>
      <c r="AI13" s="20"/>
      <c r="AJ13" s="29"/>
      <c r="AK13" s="29"/>
      <c r="AL13" s="29"/>
      <c r="AM13" s="29"/>
      <c r="AN13" s="29"/>
      <c r="AO13" s="23">
        <v>6.53</v>
      </c>
      <c r="AP13" s="23">
        <v>290.4</v>
      </c>
      <c r="AQ13" s="29"/>
    </row>
    <row r="14" spans="1:43" s="5" customFormat="1" ht="18" customHeight="1" thickBot="1">
      <c r="A14" s="56"/>
      <c r="B14" s="65">
        <v>3</v>
      </c>
      <c r="C14" s="271" t="s">
        <v>52</v>
      </c>
      <c r="D14" s="271"/>
      <c r="E14" s="271"/>
      <c r="F14" s="271"/>
      <c r="G14" s="66">
        <v>6</v>
      </c>
      <c r="H14" s="272" t="s">
        <v>60</v>
      </c>
      <c r="I14" s="271"/>
      <c r="J14" s="271"/>
      <c r="K14" s="271"/>
      <c r="L14" s="65"/>
      <c r="M14" s="67"/>
      <c r="N14" s="67"/>
      <c r="O14" s="67"/>
      <c r="P14" s="68"/>
      <c r="Q14" s="66">
        <v>11</v>
      </c>
      <c r="R14" s="272" t="s">
        <v>56</v>
      </c>
      <c r="S14" s="271"/>
      <c r="T14" s="271"/>
      <c r="U14" s="273"/>
      <c r="V14" s="69">
        <v>14</v>
      </c>
      <c r="W14" s="271" t="s">
        <v>63</v>
      </c>
      <c r="X14" s="271"/>
      <c r="Y14" s="271"/>
      <c r="Z14" s="271"/>
      <c r="AA14" s="70"/>
      <c r="AB14" s="268"/>
      <c r="AC14" s="269"/>
      <c r="AD14" s="269"/>
      <c r="AE14" s="269"/>
      <c r="AF14" s="270"/>
      <c r="AG14" s="61"/>
      <c r="AI14" s="20"/>
      <c r="AJ14" s="29"/>
      <c r="AK14" s="29"/>
      <c r="AL14" s="29"/>
      <c r="AM14" s="29"/>
      <c r="AN14" s="29"/>
      <c r="AO14" s="23">
        <v>7.07</v>
      </c>
      <c r="AP14" s="23">
        <v>289.86</v>
      </c>
      <c r="AQ14" s="29"/>
    </row>
    <row r="15" spans="1:43" s="5" customFormat="1" ht="13.5" customHeight="1" thickBot="1">
      <c r="A15" s="71"/>
      <c r="B15" s="72" t="s">
        <v>77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4"/>
      <c r="N15" s="75" t="s">
        <v>124</v>
      </c>
      <c r="O15" s="76" t="s">
        <v>9</v>
      </c>
      <c r="P15" s="77"/>
      <c r="Q15" s="78">
        <v>290</v>
      </c>
      <c r="R15" s="79"/>
      <c r="S15" s="80"/>
      <c r="T15" s="76" t="s">
        <v>10</v>
      </c>
      <c r="U15" s="76"/>
      <c r="V15" s="77"/>
      <c r="W15" s="78" t="s">
        <v>11</v>
      </c>
      <c r="X15" s="79"/>
      <c r="Y15" s="81"/>
      <c r="Z15" s="81"/>
      <c r="AA15" s="81"/>
      <c r="AB15" s="61"/>
      <c r="AC15" s="61"/>
      <c r="AD15" s="458" t="s">
        <v>12</v>
      </c>
      <c r="AE15" s="459"/>
      <c r="AF15" s="459"/>
      <c r="AG15" s="459"/>
      <c r="AI15" s="20"/>
      <c r="AJ15" s="29"/>
      <c r="AK15" s="29"/>
      <c r="AL15" s="29"/>
      <c r="AM15" s="29"/>
      <c r="AN15" s="29"/>
      <c r="AO15" s="23">
        <v>7.7</v>
      </c>
      <c r="AP15" s="23">
        <v>289.23</v>
      </c>
      <c r="AQ15" s="29"/>
    </row>
    <row r="16" spans="1:43" s="6" customFormat="1" ht="13.5" thickTop="1">
      <c r="A16" s="81"/>
      <c r="B16" s="82" t="s">
        <v>131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2"/>
      <c r="O16" s="116" t="s">
        <v>122</v>
      </c>
      <c r="P16" s="116"/>
      <c r="Q16" s="116" t="s">
        <v>21</v>
      </c>
      <c r="R16" s="116"/>
      <c r="S16" s="117"/>
      <c r="T16" s="118" t="s">
        <v>123</v>
      </c>
      <c r="U16" s="116"/>
      <c r="V16" s="116"/>
      <c r="W16" s="116" t="s">
        <v>137</v>
      </c>
      <c r="X16" s="117"/>
      <c r="Y16" s="117"/>
      <c r="Z16" s="117"/>
      <c r="AA16" s="117"/>
      <c r="AB16" s="81"/>
      <c r="AC16" s="81"/>
      <c r="AD16" s="459"/>
      <c r="AE16" s="459"/>
      <c r="AF16" s="459"/>
      <c r="AG16" s="459"/>
      <c r="AI16" s="20"/>
      <c r="AJ16" s="22"/>
      <c r="AK16" s="22"/>
      <c r="AL16" s="22"/>
      <c r="AM16" s="22"/>
      <c r="AN16" s="22"/>
      <c r="AO16" s="23">
        <v>8.21</v>
      </c>
      <c r="AP16" s="23">
        <v>288.72</v>
      </c>
      <c r="AQ16" s="22"/>
    </row>
    <row r="17" spans="1:43" s="6" customFormat="1" ht="10.5" customHeight="1">
      <c r="A17" s="81"/>
      <c r="B17" s="81" t="s">
        <v>130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222" t="str">
        <f>IF(I19="","※ １〜7以外の容器を使用する際は8番を選択し、【表１】に厚みを記入して下さい ",IF(OR(I19=4,I19=5),"※　照射容器内の液体の厚みは含まれていません　　　　　　　",IF(OR(I19&gt;8,I19&lt;1),"容器番号 １〜7 または 8(その他) より選択して下さい　　","")))</f>
        <v>※ １〜7以外の容器を使用する際は8番を選択し、【表１】に厚みを記入して下さい </v>
      </c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81"/>
      <c r="AI17" s="20"/>
      <c r="AJ17" s="22"/>
      <c r="AK17" s="22"/>
      <c r="AL17" s="22"/>
      <c r="AM17" s="22"/>
      <c r="AN17" s="22"/>
      <c r="AO17" s="23">
        <v>8.84</v>
      </c>
      <c r="AP17" s="23">
        <v>288.09</v>
      </c>
      <c r="AQ17" s="22"/>
    </row>
    <row r="18" spans="1:43" s="6" customFormat="1" ht="9" customHeight="1" thickBot="1">
      <c r="A18" s="81"/>
      <c r="B18" s="81"/>
      <c r="C18" s="84"/>
      <c r="D18" s="84"/>
      <c r="E18" s="8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81"/>
      <c r="AI18" s="20"/>
      <c r="AJ18" s="22"/>
      <c r="AK18" s="22"/>
      <c r="AL18" s="22"/>
      <c r="AM18" s="22"/>
      <c r="AN18" s="22"/>
      <c r="AO18" s="23">
        <v>9.27</v>
      </c>
      <c r="AP18" s="23">
        <v>287.66</v>
      </c>
      <c r="AQ18" s="22"/>
    </row>
    <row r="19" spans="1:43" s="6" customFormat="1" ht="21.75" customHeight="1" thickBot="1">
      <c r="A19" s="405" t="s">
        <v>120</v>
      </c>
      <c r="B19" s="405"/>
      <c r="C19" s="405"/>
      <c r="D19" s="405"/>
      <c r="E19" s="406"/>
      <c r="F19" s="279" t="s">
        <v>118</v>
      </c>
      <c r="G19" s="280"/>
      <c r="H19" s="280"/>
      <c r="I19" s="281"/>
      <c r="J19" s="282"/>
      <c r="K19" s="213" t="s">
        <v>136</v>
      </c>
      <c r="L19" s="214"/>
      <c r="M19" s="214"/>
      <c r="N19" s="230">
        <f>IF(I19=1,C20,"")&amp;IF(I19=2,G20,"")&amp;IF(I19=3,K20&amp;"(推奨φ15以上)","")&amp;IF(I19=4,O20,"")&amp;IF(I19=5,V20,"")&amp;IF(I19=6,AC20,"")&amp;IF(I19=8,AC19,"")&amp;IF(I19=7,C21,"")</f>
      </c>
      <c r="O19" s="230"/>
      <c r="P19" s="230"/>
      <c r="Q19" s="230"/>
      <c r="R19" s="230"/>
      <c r="S19" s="230"/>
      <c r="T19" s="231"/>
      <c r="U19" s="229" t="s">
        <v>128</v>
      </c>
      <c r="V19" s="214"/>
      <c r="W19" s="214"/>
      <c r="X19" s="221">
        <f>IF(I19=1,"１．０","")&amp;IF(I19=2,"１．３","")&amp;IF(I19=3,"１．９","")&amp;IF(OR(I19=4,I19=5),"２．３２","")&amp;IF(I19=6,"１．２","")&amp;IF(I19=7,"１．４","")</f>
      </c>
      <c r="Y19" s="221"/>
      <c r="Z19" s="216" t="s">
        <v>0</v>
      </c>
      <c r="AA19" s="217"/>
      <c r="AB19" s="115">
        <v>8</v>
      </c>
      <c r="AC19" s="225" t="s">
        <v>142</v>
      </c>
      <c r="AD19" s="226"/>
      <c r="AE19" s="226"/>
      <c r="AF19" s="227"/>
      <c r="AG19" s="81"/>
      <c r="AI19" s="20"/>
      <c r="AJ19" s="22"/>
      <c r="AK19" s="22"/>
      <c r="AL19" s="22"/>
      <c r="AM19" s="22"/>
      <c r="AN19" s="22"/>
      <c r="AO19" s="23">
        <v>9.9</v>
      </c>
      <c r="AP19" s="23">
        <v>287.03</v>
      </c>
      <c r="AQ19" s="22"/>
    </row>
    <row r="20" spans="1:43" s="6" customFormat="1" ht="18" customHeight="1">
      <c r="A20" s="85"/>
      <c r="B20" s="143">
        <v>1</v>
      </c>
      <c r="C20" s="199" t="s">
        <v>1</v>
      </c>
      <c r="D20" s="200"/>
      <c r="E20" s="201"/>
      <c r="F20" s="87">
        <v>2</v>
      </c>
      <c r="G20" s="220" t="s">
        <v>2</v>
      </c>
      <c r="H20" s="284"/>
      <c r="I20" s="284"/>
      <c r="J20" s="89">
        <v>3</v>
      </c>
      <c r="K20" s="285" t="s">
        <v>3</v>
      </c>
      <c r="L20" s="286"/>
      <c r="M20" s="287"/>
      <c r="N20" s="87">
        <v>4</v>
      </c>
      <c r="O20" s="218" t="s">
        <v>116</v>
      </c>
      <c r="P20" s="219"/>
      <c r="Q20" s="219"/>
      <c r="R20" s="219"/>
      <c r="S20" s="219"/>
      <c r="T20" s="219"/>
      <c r="U20" s="90">
        <v>5</v>
      </c>
      <c r="V20" s="218" t="s">
        <v>117</v>
      </c>
      <c r="W20" s="219"/>
      <c r="X20" s="219"/>
      <c r="Y20" s="219"/>
      <c r="Z20" s="219"/>
      <c r="AA20" s="220"/>
      <c r="AB20" s="91">
        <v>6</v>
      </c>
      <c r="AC20" s="228" t="s">
        <v>42</v>
      </c>
      <c r="AD20" s="161"/>
      <c r="AE20" s="161"/>
      <c r="AF20" s="162"/>
      <c r="AG20" s="81"/>
      <c r="AI20" s="20"/>
      <c r="AJ20" s="22"/>
      <c r="AK20" s="22"/>
      <c r="AL20" s="22"/>
      <c r="AM20" s="22"/>
      <c r="AN20" s="22"/>
      <c r="AO20" s="23">
        <v>10.41</v>
      </c>
      <c r="AP20" s="23">
        <v>286.52</v>
      </c>
      <c r="AQ20" s="22"/>
    </row>
    <row r="21" spans="1:43" s="6" customFormat="1" ht="18" customHeight="1">
      <c r="A21" s="85"/>
      <c r="B21" s="86">
        <v>7</v>
      </c>
      <c r="C21" s="218" t="s">
        <v>138</v>
      </c>
      <c r="D21" s="219"/>
      <c r="E21" s="219"/>
      <c r="F21" s="274"/>
      <c r="G21" s="274"/>
      <c r="H21" s="274"/>
      <c r="I21" s="275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I21" s="20"/>
      <c r="AJ21" s="22"/>
      <c r="AK21" s="22"/>
      <c r="AL21" s="22"/>
      <c r="AM21" s="22"/>
      <c r="AN21" s="22"/>
      <c r="AO21" s="23">
        <v>11.04</v>
      </c>
      <c r="AP21" s="23">
        <v>285.89</v>
      </c>
      <c r="AQ21" s="22"/>
    </row>
    <row r="22" spans="1:43" s="7" customFormat="1" ht="21" customHeight="1" thickBot="1">
      <c r="A22" s="215" t="s">
        <v>78</v>
      </c>
      <c r="B22" s="215"/>
      <c r="C22" s="215"/>
      <c r="D22" s="215"/>
      <c r="E22" s="215"/>
      <c r="F22" s="460">
        <f>IF(OR(AND($S$23=TRUE,OR($W$23=TRUE,$AA$23=TRUE)),AND($W$23=TRUE,OR($S$23=TRUE,$AA$23=TRUE))),"サンプル間隔を１つだけ選択して下さい",IF(AND(OR(,$S$23=TRUE,,$W$23=TRUE,,$AA$23=TRUE),F23=""),"　　↓コリメータサイズ（横幅）を記入して下さい",IF(OR(AND($F$23&gt;60,$S$23=TRUE),AND($AA$23=TRUE,$F$23&gt;$AB$23)),"　　↓隣のサンプルへも照射される可能性があります。サンプル間隔を変更して下さい。","")))</f>
      </c>
      <c r="G22" s="460"/>
      <c r="H22" s="460"/>
      <c r="I22" s="460"/>
      <c r="J22" s="460"/>
      <c r="K22" s="460"/>
      <c r="L22" s="460"/>
      <c r="M22" s="460"/>
      <c r="N22" s="460"/>
      <c r="O22" s="460"/>
      <c r="P22" s="460"/>
      <c r="Q22" s="460"/>
      <c r="R22" s="460"/>
      <c r="S22" s="460"/>
      <c r="T22" s="460"/>
      <c r="U22" s="460"/>
      <c r="V22" s="460"/>
      <c r="W22" s="460"/>
      <c r="X22" s="460"/>
      <c r="Y22" s="460"/>
      <c r="Z22" s="460"/>
      <c r="AA22" s="460"/>
      <c r="AB22" s="460"/>
      <c r="AC22" s="460"/>
      <c r="AD22" s="460"/>
      <c r="AE22" s="460"/>
      <c r="AF22" s="460"/>
      <c r="AG22" s="92"/>
      <c r="AI22" s="20"/>
      <c r="AJ22" s="30"/>
      <c r="AK22" s="30"/>
      <c r="AL22" s="30"/>
      <c r="AM22" s="30"/>
      <c r="AN22" s="30"/>
      <c r="AO22" s="23">
        <v>11.58</v>
      </c>
      <c r="AP22" s="23">
        <v>285.35</v>
      </c>
      <c r="AQ22" s="30"/>
    </row>
    <row r="23" spans="1:43" s="5" customFormat="1" ht="24.75" customHeight="1" thickBot="1">
      <c r="A23" s="61"/>
      <c r="B23" s="276" t="s">
        <v>127</v>
      </c>
      <c r="C23" s="277"/>
      <c r="D23" s="277"/>
      <c r="E23" s="277"/>
      <c r="F23" s="283"/>
      <c r="G23" s="283"/>
      <c r="H23" s="283"/>
      <c r="I23" s="278" t="s">
        <v>47</v>
      </c>
      <c r="J23" s="278"/>
      <c r="K23" s="208"/>
      <c r="L23" s="208"/>
      <c r="M23" s="278" t="s">
        <v>48</v>
      </c>
      <c r="N23" s="278"/>
      <c r="O23" s="278"/>
      <c r="P23" s="163" t="s">
        <v>79</v>
      </c>
      <c r="Q23" s="164"/>
      <c r="R23" s="164"/>
      <c r="S23" s="8" t="b">
        <v>0</v>
      </c>
      <c r="T23" s="149">
        <v>60</v>
      </c>
      <c r="U23" s="149"/>
      <c r="V23" s="93" t="s">
        <v>80</v>
      </c>
      <c r="W23" s="8" t="b">
        <v>0</v>
      </c>
      <c r="X23" s="149">
        <v>300</v>
      </c>
      <c r="Y23" s="149"/>
      <c r="Z23" s="93" t="s">
        <v>80</v>
      </c>
      <c r="AA23" s="8" t="b">
        <v>0</v>
      </c>
      <c r="AB23" s="151"/>
      <c r="AC23" s="151"/>
      <c r="AD23" s="151"/>
      <c r="AE23" s="151"/>
      <c r="AF23" s="123" t="s">
        <v>81</v>
      </c>
      <c r="AG23" s="61"/>
      <c r="AI23" s="20"/>
      <c r="AJ23" s="29"/>
      <c r="AK23" s="29"/>
      <c r="AL23" s="29"/>
      <c r="AM23" s="29"/>
      <c r="AN23" s="29"/>
      <c r="AO23" s="23">
        <v>12.21</v>
      </c>
      <c r="AP23" s="23">
        <v>284.72</v>
      </c>
      <c r="AQ23" s="29"/>
    </row>
    <row r="24" spans="1:43" s="5" customFormat="1" ht="12.75" customHeight="1">
      <c r="A24" s="61"/>
      <c r="B24" s="94"/>
      <c r="C24" s="165" t="s">
        <v>132</v>
      </c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94"/>
      <c r="AI24" s="20"/>
      <c r="AJ24" s="29"/>
      <c r="AK24" s="29"/>
      <c r="AL24" s="29"/>
      <c r="AM24" s="29"/>
      <c r="AN24" s="29"/>
      <c r="AO24" s="23">
        <v>12.72</v>
      </c>
      <c r="AP24" s="23">
        <v>284.21</v>
      </c>
      <c r="AQ24" s="29"/>
    </row>
    <row r="25" spans="1:43" s="5" customFormat="1" ht="12.75" customHeight="1">
      <c r="A25" s="61"/>
      <c r="B25" s="94"/>
      <c r="C25" s="166" t="s">
        <v>133</v>
      </c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94"/>
      <c r="AI25" s="20"/>
      <c r="AJ25" s="29"/>
      <c r="AK25" s="29"/>
      <c r="AL25" s="29"/>
      <c r="AM25" s="29"/>
      <c r="AN25" s="29"/>
      <c r="AO25" s="23">
        <v>13.35</v>
      </c>
      <c r="AP25" s="23">
        <v>283.58</v>
      </c>
      <c r="AQ25" s="29"/>
    </row>
    <row r="26" spans="1:43" s="5" customFormat="1" ht="6" customHeight="1">
      <c r="A26" s="61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I26" s="20"/>
      <c r="AJ26" s="29"/>
      <c r="AK26" s="29"/>
      <c r="AL26" s="29"/>
      <c r="AM26" s="29"/>
      <c r="AN26" s="29"/>
      <c r="AO26" s="23">
        <v>14.03</v>
      </c>
      <c r="AP26" s="23">
        <v>282.9</v>
      </c>
      <c r="AQ26" s="29"/>
    </row>
    <row r="27" spans="1:43" s="9" customFormat="1" ht="18" customHeight="1" thickBot="1">
      <c r="A27" s="403" t="s">
        <v>140</v>
      </c>
      <c r="B27" s="403"/>
      <c r="C27" s="403"/>
      <c r="D27" s="403"/>
      <c r="E27" s="403"/>
      <c r="F27" s="403"/>
      <c r="G27" s="403"/>
      <c r="H27" s="403"/>
      <c r="I27" s="403"/>
      <c r="J27" s="403"/>
      <c r="K27" s="403"/>
      <c r="L27" s="403"/>
      <c r="M27" s="95"/>
      <c r="N27" s="404" t="s">
        <v>141</v>
      </c>
      <c r="O27" s="404"/>
      <c r="P27" s="404"/>
      <c r="Q27" s="404"/>
      <c r="R27" s="404"/>
      <c r="S27" s="404"/>
      <c r="T27" s="407" t="s">
        <v>7</v>
      </c>
      <c r="U27" s="407"/>
      <c r="V27" s="407"/>
      <c r="W27" s="407"/>
      <c r="X27" s="407"/>
      <c r="Y27" s="407"/>
      <c r="Z27" s="407"/>
      <c r="AA27" s="407"/>
      <c r="AB27" s="407"/>
      <c r="AC27" s="407"/>
      <c r="AD27" s="407"/>
      <c r="AE27" s="407"/>
      <c r="AF27" s="407"/>
      <c r="AG27" s="407"/>
      <c r="AI27" s="20"/>
      <c r="AJ27" s="31"/>
      <c r="AK27" s="31"/>
      <c r="AL27" s="31"/>
      <c r="AM27" s="31"/>
      <c r="AN27" s="31"/>
      <c r="AO27" s="23">
        <v>14.66</v>
      </c>
      <c r="AP27" s="23">
        <v>282.27</v>
      </c>
      <c r="AQ27" s="31"/>
    </row>
    <row r="28" spans="1:43" s="14" customFormat="1" ht="18" customHeight="1">
      <c r="A28" s="287"/>
      <c r="B28" s="288" t="s">
        <v>82</v>
      </c>
      <c r="C28" s="288"/>
      <c r="D28" s="288"/>
      <c r="E28" s="288"/>
      <c r="F28" s="289" t="s">
        <v>22</v>
      </c>
      <c r="G28" s="290"/>
      <c r="H28" s="291" t="s">
        <v>23</v>
      </c>
      <c r="I28" s="292"/>
      <c r="J28" s="293" t="s">
        <v>24</v>
      </c>
      <c r="K28" s="295"/>
      <c r="L28" s="295"/>
      <c r="M28" s="96"/>
      <c r="N28" s="296" t="s">
        <v>83</v>
      </c>
      <c r="O28" s="152" t="s">
        <v>84</v>
      </c>
      <c r="P28" s="153"/>
      <c r="Q28" s="329" t="s">
        <v>25</v>
      </c>
      <c r="R28" s="330"/>
      <c r="S28" s="153" t="s">
        <v>85</v>
      </c>
      <c r="T28" s="332"/>
      <c r="U28" s="297" t="s">
        <v>26</v>
      </c>
      <c r="V28" s="298"/>
      <c r="W28" s="299" t="s">
        <v>27</v>
      </c>
      <c r="X28" s="300"/>
      <c r="Y28" s="300"/>
      <c r="Z28" s="301" t="s">
        <v>44</v>
      </c>
      <c r="AA28" s="302"/>
      <c r="AB28" s="302"/>
      <c r="AC28" s="302"/>
      <c r="AD28" s="302"/>
      <c r="AE28" s="302"/>
      <c r="AF28" s="302"/>
      <c r="AG28" s="303"/>
      <c r="AI28" s="20"/>
      <c r="AJ28" s="32"/>
      <c r="AK28" s="32"/>
      <c r="AL28" s="32"/>
      <c r="AM28" s="32"/>
      <c r="AN28" s="32"/>
      <c r="AO28" s="23">
        <v>15.17</v>
      </c>
      <c r="AP28" s="23">
        <v>281.76</v>
      </c>
      <c r="AQ28" s="32"/>
    </row>
    <row r="29" spans="1:43" s="1" customFormat="1" ht="12" customHeight="1">
      <c r="A29" s="287"/>
      <c r="B29" s="288"/>
      <c r="C29" s="288"/>
      <c r="D29" s="288"/>
      <c r="E29" s="288"/>
      <c r="F29" s="289"/>
      <c r="G29" s="290"/>
      <c r="H29" s="293"/>
      <c r="I29" s="294"/>
      <c r="J29" s="293"/>
      <c r="K29" s="295"/>
      <c r="L29" s="295"/>
      <c r="M29" s="40"/>
      <c r="N29" s="296"/>
      <c r="O29" s="304" t="s">
        <v>86</v>
      </c>
      <c r="P29" s="305"/>
      <c r="Q29" s="331"/>
      <c r="R29" s="331"/>
      <c r="S29" s="308" t="s">
        <v>28</v>
      </c>
      <c r="T29" s="309"/>
      <c r="U29" s="311" t="s">
        <v>29</v>
      </c>
      <c r="V29" s="305"/>
      <c r="W29" s="313" t="s">
        <v>30</v>
      </c>
      <c r="X29" s="314"/>
      <c r="Y29" s="315"/>
      <c r="Z29" s="168" t="s">
        <v>45</v>
      </c>
      <c r="AA29" s="169"/>
      <c r="AB29" s="299" t="s">
        <v>87</v>
      </c>
      <c r="AC29" s="300"/>
      <c r="AD29" s="318" t="s">
        <v>31</v>
      </c>
      <c r="AE29" s="318"/>
      <c r="AF29" s="318"/>
      <c r="AG29" s="318"/>
      <c r="AI29" s="20"/>
      <c r="AJ29" s="21"/>
      <c r="AK29" s="21"/>
      <c r="AL29" s="21"/>
      <c r="AM29" s="21"/>
      <c r="AN29" s="21"/>
      <c r="AO29" s="23">
        <v>15.8</v>
      </c>
      <c r="AP29" s="23">
        <v>281.13</v>
      </c>
      <c r="AQ29" s="21"/>
    </row>
    <row r="30" spans="1:43" s="1" customFormat="1" ht="12" customHeight="1">
      <c r="A30" s="287"/>
      <c r="B30" s="288"/>
      <c r="C30" s="288"/>
      <c r="D30" s="288"/>
      <c r="E30" s="288"/>
      <c r="F30" s="289"/>
      <c r="G30" s="290"/>
      <c r="H30" s="293"/>
      <c r="I30" s="294"/>
      <c r="J30" s="293"/>
      <c r="K30" s="295"/>
      <c r="L30" s="295"/>
      <c r="M30" s="40"/>
      <c r="N30" s="296"/>
      <c r="O30" s="306"/>
      <c r="P30" s="307"/>
      <c r="Q30" s="331"/>
      <c r="R30" s="331"/>
      <c r="S30" s="307"/>
      <c r="T30" s="310"/>
      <c r="U30" s="312"/>
      <c r="V30" s="307"/>
      <c r="W30" s="316"/>
      <c r="X30" s="317"/>
      <c r="Y30" s="311"/>
      <c r="Z30" s="170" t="s">
        <v>43</v>
      </c>
      <c r="AA30" s="171"/>
      <c r="AB30" s="316" t="s">
        <v>86</v>
      </c>
      <c r="AC30" s="317"/>
      <c r="AD30" s="305" t="s">
        <v>88</v>
      </c>
      <c r="AE30" s="305"/>
      <c r="AF30" s="305"/>
      <c r="AG30" s="305"/>
      <c r="AI30" s="20"/>
      <c r="AJ30" s="21"/>
      <c r="AK30" s="21"/>
      <c r="AL30" s="21"/>
      <c r="AM30" s="21"/>
      <c r="AN30" s="21"/>
      <c r="AO30" s="23">
        <v>16.34</v>
      </c>
      <c r="AP30" s="23">
        <v>280.59</v>
      </c>
      <c r="AQ30" s="21"/>
    </row>
    <row r="31" spans="1:43" s="1" customFormat="1" ht="25.5" customHeight="1">
      <c r="A31" s="88" t="s">
        <v>89</v>
      </c>
      <c r="B31" s="209" t="s">
        <v>90</v>
      </c>
      <c r="C31" s="209"/>
      <c r="D31" s="209"/>
      <c r="E31" s="209"/>
      <c r="F31" s="210">
        <v>1</v>
      </c>
      <c r="G31" s="205"/>
      <c r="H31" s="211"/>
      <c r="I31" s="212"/>
      <c r="J31" s="336">
        <f>F31*H31</f>
        <v>0</v>
      </c>
      <c r="K31" s="337"/>
      <c r="L31" s="337"/>
      <c r="M31" s="40"/>
      <c r="N31" s="97" t="s">
        <v>91</v>
      </c>
      <c r="O31" s="319"/>
      <c r="P31" s="320"/>
      <c r="Q31" s="321"/>
      <c r="R31" s="322"/>
      <c r="S31" s="322"/>
      <c r="T31" s="323"/>
      <c r="U31" s="354">
        <f>J36</f>
        <v>-1</v>
      </c>
      <c r="V31" s="355"/>
      <c r="W31" s="146">
        <f>IF(AN31&gt;AM31,AK31,AL31)</f>
        <v>0</v>
      </c>
      <c r="X31" s="146"/>
      <c r="Y31" s="146"/>
      <c r="Z31" s="144">
        <f>IF(($U$31+W31)&lt;0,0,$U$31+W31)</f>
        <v>0</v>
      </c>
      <c r="AA31" s="145"/>
      <c r="AB31" s="147"/>
      <c r="AC31" s="148"/>
      <c r="AD31" s="353"/>
      <c r="AE31" s="353"/>
      <c r="AF31" s="353"/>
      <c r="AG31" s="353"/>
      <c r="AI31" s="20"/>
      <c r="AJ31" s="33" t="s">
        <v>32</v>
      </c>
      <c r="AK31" s="34">
        <f ca="1">OFFSET(AO$1,MATCH(R31,AO$1:AO$513,1)-1,0)</f>
        <v>0</v>
      </c>
      <c r="AL31" s="34">
        <f ca="1">OFFSET(AP$1,MATCH(R31,AP$1:AP$513,-1)-1,0)</f>
        <v>0</v>
      </c>
      <c r="AM31" s="34">
        <f>R31-AK31</f>
        <v>0</v>
      </c>
      <c r="AN31" s="34">
        <f>AL31-R31</f>
        <v>0</v>
      </c>
      <c r="AO31" s="23">
        <v>16.97</v>
      </c>
      <c r="AP31" s="23">
        <v>279.96</v>
      </c>
      <c r="AQ31" s="21"/>
    </row>
    <row r="32" spans="1:43" s="1" customFormat="1" ht="25.5" customHeight="1" thickBot="1">
      <c r="A32" s="88" t="s">
        <v>92</v>
      </c>
      <c r="B32" s="333" t="s">
        <v>33</v>
      </c>
      <c r="C32" s="333"/>
      <c r="D32" s="333"/>
      <c r="E32" s="333"/>
      <c r="F32" s="334">
        <v>1.16</v>
      </c>
      <c r="G32" s="335"/>
      <c r="H32" s="211"/>
      <c r="I32" s="212"/>
      <c r="J32" s="336">
        <f>F32*H32</f>
        <v>0</v>
      </c>
      <c r="K32" s="337"/>
      <c r="L32" s="337"/>
      <c r="M32" s="40"/>
      <c r="N32" s="97" t="s">
        <v>93</v>
      </c>
      <c r="O32" s="319"/>
      <c r="P32" s="320"/>
      <c r="Q32" s="321"/>
      <c r="R32" s="322"/>
      <c r="S32" s="322"/>
      <c r="T32" s="323"/>
      <c r="U32" s="356"/>
      <c r="V32" s="357"/>
      <c r="W32" s="146">
        <f>IF(AN32&gt;AM32,AK32,AL32)</f>
        <v>0</v>
      </c>
      <c r="X32" s="146"/>
      <c r="Y32" s="146"/>
      <c r="Z32" s="144">
        <f>IF(($U$31+W32)&lt;0,0,$U$31+W32)</f>
        <v>0</v>
      </c>
      <c r="AA32" s="145"/>
      <c r="AB32" s="147"/>
      <c r="AC32" s="148"/>
      <c r="AD32" s="353"/>
      <c r="AE32" s="353"/>
      <c r="AF32" s="353"/>
      <c r="AG32" s="353"/>
      <c r="AI32" s="20"/>
      <c r="AJ32" s="34" t="s">
        <v>34</v>
      </c>
      <c r="AK32" s="34">
        <f ca="1">OFFSET(AO$1,MATCH(R32,AO$1:AO$513,1)-1,0)</f>
        <v>0</v>
      </c>
      <c r="AL32" s="34">
        <f ca="1">OFFSET(AP$1,MATCH(R32,AP$1:AP$513,-1)-1,0)</f>
        <v>0</v>
      </c>
      <c r="AM32" s="34">
        <f>R32-AK32</f>
        <v>0</v>
      </c>
      <c r="AN32" s="34">
        <f>AL32-R32</f>
        <v>0</v>
      </c>
      <c r="AO32" s="23">
        <v>17.48</v>
      </c>
      <c r="AP32" s="23">
        <v>279.45</v>
      </c>
      <c r="AQ32" s="21"/>
    </row>
    <row r="33" spans="1:43" s="1" customFormat="1" ht="25.5" customHeight="1" thickBot="1">
      <c r="A33" s="98" t="s">
        <v>94</v>
      </c>
      <c r="B33" s="338" t="s">
        <v>102</v>
      </c>
      <c r="C33" s="339"/>
      <c r="D33" s="339"/>
      <c r="E33" s="340"/>
      <c r="F33" s="341"/>
      <c r="G33" s="342"/>
      <c r="H33" s="343"/>
      <c r="I33" s="344"/>
      <c r="J33" s="336">
        <f>F33*H33</f>
        <v>0</v>
      </c>
      <c r="K33" s="337"/>
      <c r="L33" s="337"/>
      <c r="M33" s="40"/>
      <c r="N33" s="97" t="s">
        <v>95</v>
      </c>
      <c r="O33" s="319"/>
      <c r="P33" s="320"/>
      <c r="Q33" s="321"/>
      <c r="R33" s="322"/>
      <c r="S33" s="322"/>
      <c r="T33" s="323"/>
      <c r="U33" s="356"/>
      <c r="V33" s="357"/>
      <c r="W33" s="146">
        <f>IF(AN33&gt;AM33,AK33,AL33)</f>
        <v>0</v>
      </c>
      <c r="X33" s="146"/>
      <c r="Y33" s="146"/>
      <c r="Z33" s="144">
        <f>IF(($U$31+W33)&lt;0,0,$U$31+W33)</f>
        <v>0</v>
      </c>
      <c r="AA33" s="145"/>
      <c r="AB33" s="147"/>
      <c r="AC33" s="148"/>
      <c r="AD33" s="353"/>
      <c r="AE33" s="353"/>
      <c r="AF33" s="353"/>
      <c r="AG33" s="353"/>
      <c r="AI33" s="20"/>
      <c r="AJ33" s="34" t="s">
        <v>35</v>
      </c>
      <c r="AK33" s="34">
        <f ca="1">OFFSET(AO$1,MATCH(R33,AO$1:AO$513,1)-1,0)</f>
        <v>0</v>
      </c>
      <c r="AL33" s="34">
        <f ca="1">OFFSET(AP$1,MATCH(R33,AP$1:AP$513,-1)-1,0)</f>
        <v>0</v>
      </c>
      <c r="AM33" s="34">
        <f>R33-AK33</f>
        <v>0</v>
      </c>
      <c r="AN33" s="34">
        <f>AL33-R33</f>
        <v>0</v>
      </c>
      <c r="AO33" s="23">
        <v>18.11</v>
      </c>
      <c r="AP33" s="23">
        <v>278.82</v>
      </c>
      <c r="AQ33" s="21"/>
    </row>
    <row r="34" spans="1:43" s="1" customFormat="1" ht="25.5" customHeight="1" thickBot="1">
      <c r="A34" s="88" t="s">
        <v>96</v>
      </c>
      <c r="B34" s="345" t="s">
        <v>119</v>
      </c>
      <c r="C34" s="345"/>
      <c r="D34" s="345"/>
      <c r="E34" s="345"/>
      <c r="F34" s="346" t="s">
        <v>139</v>
      </c>
      <c r="G34" s="347"/>
      <c r="H34" s="346" t="s">
        <v>4</v>
      </c>
      <c r="I34" s="348"/>
      <c r="J34" s="205">
        <f>IF(AND(1&lt;=I19,I19&lt;=7),$X$19,0)</f>
        <v>0</v>
      </c>
      <c r="K34" s="207"/>
      <c r="L34" s="206"/>
      <c r="M34" s="40"/>
      <c r="N34" s="119" t="s">
        <v>98</v>
      </c>
      <c r="O34" s="326"/>
      <c r="P34" s="327"/>
      <c r="Q34" s="328"/>
      <c r="R34" s="324"/>
      <c r="S34" s="324"/>
      <c r="T34" s="325"/>
      <c r="U34" s="358"/>
      <c r="V34" s="359"/>
      <c r="W34" s="146">
        <f>IF(AN34&gt;AM34,AK34,AL34)</f>
        <v>0</v>
      </c>
      <c r="X34" s="146"/>
      <c r="Y34" s="146"/>
      <c r="Z34" s="144">
        <f>IF(($U$31+W34)&lt;0,0,$U$31+W34)</f>
        <v>0</v>
      </c>
      <c r="AA34" s="145"/>
      <c r="AB34" s="147"/>
      <c r="AC34" s="148"/>
      <c r="AD34" s="353"/>
      <c r="AE34" s="353"/>
      <c r="AF34" s="353"/>
      <c r="AG34" s="353"/>
      <c r="AI34" s="20"/>
      <c r="AJ34" s="34" t="s">
        <v>13</v>
      </c>
      <c r="AK34" s="34">
        <f ca="1">OFFSET(AO$1,MATCH(R34,AO$1:AO$513,1)-1,0)</f>
        <v>0</v>
      </c>
      <c r="AL34" s="34">
        <f ca="1">OFFSET(AP$1,MATCH(R34,AP$1:AP$513,-1)-1,0)</f>
        <v>0</v>
      </c>
      <c r="AM34" s="34">
        <f>R34-AK34</f>
        <v>0</v>
      </c>
      <c r="AN34" s="34">
        <f>AL34-R34</f>
        <v>0</v>
      </c>
      <c r="AO34" s="23">
        <v>18.47</v>
      </c>
      <c r="AP34" s="23">
        <v>278.46</v>
      </c>
      <c r="AQ34" s="21"/>
    </row>
    <row r="35" spans="1:43" s="1" customFormat="1" ht="25.5" customHeight="1">
      <c r="A35" s="99" t="s">
        <v>5</v>
      </c>
      <c r="B35" s="202" t="s">
        <v>97</v>
      </c>
      <c r="C35" s="203"/>
      <c r="D35" s="203"/>
      <c r="E35" s="204"/>
      <c r="F35" s="205">
        <v>1</v>
      </c>
      <c r="G35" s="206"/>
      <c r="H35" s="205">
        <v>-1</v>
      </c>
      <c r="I35" s="206"/>
      <c r="J35" s="205">
        <f>F35*H35</f>
        <v>-1</v>
      </c>
      <c r="K35" s="207"/>
      <c r="L35" s="206"/>
      <c r="M35" s="40"/>
      <c r="N35" s="352" t="s">
        <v>14</v>
      </c>
      <c r="O35" s="157"/>
      <c r="P35" s="157"/>
      <c r="Q35" s="157"/>
      <c r="R35" s="157"/>
      <c r="S35" s="157"/>
      <c r="T35" s="157"/>
      <c r="U35" s="158"/>
      <c r="V35" s="158"/>
      <c r="W35" s="158"/>
      <c r="X35" s="158"/>
      <c r="Y35" s="159"/>
      <c r="Z35" s="114" t="b">
        <v>0</v>
      </c>
      <c r="AA35" s="158" t="s">
        <v>15</v>
      </c>
      <c r="AB35" s="158"/>
      <c r="AC35" s="159"/>
      <c r="AD35" s="114" t="b">
        <v>0</v>
      </c>
      <c r="AE35" s="158" t="s">
        <v>16</v>
      </c>
      <c r="AF35" s="158"/>
      <c r="AG35" s="159"/>
      <c r="AI35" s="20"/>
      <c r="AJ35" s="21"/>
      <c r="AK35" s="21"/>
      <c r="AL35" s="21"/>
      <c r="AM35" s="21"/>
      <c r="AN35" s="21"/>
      <c r="AO35" s="23">
        <v>19.1</v>
      </c>
      <c r="AP35" s="23">
        <v>277.83</v>
      </c>
      <c r="AQ35" s="21"/>
    </row>
    <row r="36" spans="1:43" s="1" customFormat="1" ht="12.75" customHeight="1">
      <c r="A36" s="284" t="s">
        <v>99</v>
      </c>
      <c r="B36" s="349" t="s">
        <v>17</v>
      </c>
      <c r="C36" s="349"/>
      <c r="D36" s="349"/>
      <c r="E36" s="349"/>
      <c r="F36" s="349"/>
      <c r="G36" s="349"/>
      <c r="H36" s="349"/>
      <c r="I36" s="349"/>
      <c r="J36" s="350">
        <f>J31+J32+J33+J34+J35</f>
        <v>-1</v>
      </c>
      <c r="K36" s="350"/>
      <c r="L36" s="350"/>
      <c r="M36" s="40"/>
      <c r="N36" s="351" t="s">
        <v>134</v>
      </c>
      <c r="O36" s="351"/>
      <c r="P36" s="167" t="s">
        <v>100</v>
      </c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I36" s="20"/>
      <c r="AJ36" s="21"/>
      <c r="AK36" s="21"/>
      <c r="AL36" s="21"/>
      <c r="AM36" s="21"/>
      <c r="AN36" s="21"/>
      <c r="AO36" s="23">
        <v>19.61</v>
      </c>
      <c r="AP36" s="23">
        <v>277.32</v>
      </c>
      <c r="AQ36" s="21"/>
    </row>
    <row r="37" spans="1:43" s="1" customFormat="1" ht="12.75" customHeight="1">
      <c r="A37" s="284"/>
      <c r="B37" s="349"/>
      <c r="C37" s="349"/>
      <c r="D37" s="349"/>
      <c r="E37" s="349"/>
      <c r="F37" s="349"/>
      <c r="G37" s="349"/>
      <c r="H37" s="349"/>
      <c r="I37" s="349"/>
      <c r="J37" s="350"/>
      <c r="K37" s="350"/>
      <c r="L37" s="350"/>
      <c r="M37" s="100"/>
      <c r="N37" s="40"/>
      <c r="O37" s="40"/>
      <c r="P37" s="150" t="s">
        <v>135</v>
      </c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I37" s="20"/>
      <c r="AJ37" s="21"/>
      <c r="AK37" s="21"/>
      <c r="AL37" s="21"/>
      <c r="AM37" s="21"/>
      <c r="AN37" s="21"/>
      <c r="AO37" s="23">
        <v>20.24</v>
      </c>
      <c r="AP37" s="23">
        <v>276.69</v>
      </c>
      <c r="AQ37" s="21"/>
    </row>
    <row r="38" spans="1:43" s="10" customFormat="1" ht="15" customHeight="1" thickBot="1">
      <c r="A38" s="102"/>
      <c r="B38" s="102"/>
      <c r="C38" s="102"/>
      <c r="D38" s="103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408" t="str">
        <f>IF(AC39&gt;0,"","１サンプルへ最低何ｓｐｉｌｌ以上当てたいか記入してください　↓　")</f>
        <v>１サンプルへ最低何ｓｐｉｌｌ以上当てたいか記入してください　↓　</v>
      </c>
      <c r="Q38" s="408"/>
      <c r="R38" s="408"/>
      <c r="S38" s="408"/>
      <c r="T38" s="408"/>
      <c r="U38" s="408"/>
      <c r="V38" s="408"/>
      <c r="W38" s="408"/>
      <c r="X38" s="408"/>
      <c r="Y38" s="408"/>
      <c r="Z38" s="408"/>
      <c r="AA38" s="408"/>
      <c r="AB38" s="408"/>
      <c r="AC38" s="408"/>
      <c r="AD38" s="408"/>
      <c r="AE38" s="408"/>
      <c r="AF38" s="101"/>
      <c r="AG38" s="102"/>
      <c r="AI38" s="20"/>
      <c r="AJ38" s="24"/>
      <c r="AK38" s="24"/>
      <c r="AL38" s="24"/>
      <c r="AM38" s="24"/>
      <c r="AN38" s="24"/>
      <c r="AO38" s="23">
        <v>20.78</v>
      </c>
      <c r="AP38" s="23">
        <v>276.15</v>
      </c>
      <c r="AQ38" s="24"/>
    </row>
    <row r="39" spans="1:43" s="11" customFormat="1" ht="18" customHeight="1" thickBot="1">
      <c r="A39" s="362" t="s">
        <v>101</v>
      </c>
      <c r="B39" s="362"/>
      <c r="C39" s="362"/>
      <c r="D39" s="362"/>
      <c r="E39" s="362"/>
      <c r="F39" s="362"/>
      <c r="G39" s="362"/>
      <c r="H39" s="362"/>
      <c r="I39" s="362"/>
      <c r="J39" s="362"/>
      <c r="K39" s="362"/>
      <c r="L39" s="362"/>
      <c r="M39" s="362"/>
      <c r="N39" s="362"/>
      <c r="O39" s="105"/>
      <c r="P39" s="105"/>
      <c r="Q39" s="105"/>
      <c r="R39" s="105"/>
      <c r="S39" s="105"/>
      <c r="T39" s="352" t="s">
        <v>103</v>
      </c>
      <c r="U39" s="158"/>
      <c r="V39" s="158"/>
      <c r="W39" s="158"/>
      <c r="X39" s="158"/>
      <c r="Y39" s="158"/>
      <c r="Z39" s="158"/>
      <c r="AA39" s="158"/>
      <c r="AB39" s="360"/>
      <c r="AC39" s="361"/>
      <c r="AD39" s="255"/>
      <c r="AE39" s="154" t="s">
        <v>104</v>
      </c>
      <c r="AF39" s="155"/>
      <c r="AG39" s="155"/>
      <c r="AH39" s="19"/>
      <c r="AI39" s="20"/>
      <c r="AJ39" s="35"/>
      <c r="AK39" s="35"/>
      <c r="AL39" s="35"/>
      <c r="AM39" s="35"/>
      <c r="AN39" s="35"/>
      <c r="AO39" s="23">
        <v>21.41</v>
      </c>
      <c r="AP39" s="23">
        <v>275.52</v>
      </c>
      <c r="AQ39" s="35"/>
    </row>
    <row r="40" spans="1:43" s="1" customFormat="1" ht="18" customHeight="1">
      <c r="A40" s="363" t="s">
        <v>105</v>
      </c>
      <c r="B40" s="366" t="s">
        <v>106</v>
      </c>
      <c r="C40" s="367"/>
      <c r="D40" s="367"/>
      <c r="E40" s="367"/>
      <c r="F40" s="367"/>
      <c r="G40" s="367"/>
      <c r="H40" s="367"/>
      <c r="I40" s="367"/>
      <c r="J40" s="367"/>
      <c r="K40" s="367"/>
      <c r="L40" s="367"/>
      <c r="M40" s="367"/>
      <c r="N40" s="367"/>
      <c r="O40" s="367"/>
      <c r="P40" s="367"/>
      <c r="Q40" s="367"/>
      <c r="R40" s="367"/>
      <c r="S40" s="367"/>
      <c r="T40" s="367"/>
      <c r="U40" s="367"/>
      <c r="V40" s="367"/>
      <c r="W40" s="367"/>
      <c r="X40" s="367"/>
      <c r="Y40" s="367"/>
      <c r="Z40" s="367"/>
      <c r="AA40" s="367"/>
      <c r="AB40" s="367"/>
      <c r="AC40" s="156" t="s">
        <v>6</v>
      </c>
      <c r="AD40" s="157"/>
      <c r="AE40" s="158"/>
      <c r="AF40" s="158"/>
      <c r="AG40" s="159"/>
      <c r="AH40" s="18"/>
      <c r="AI40" s="20"/>
      <c r="AJ40" s="21"/>
      <c r="AK40" s="21"/>
      <c r="AL40" s="21"/>
      <c r="AM40" s="21"/>
      <c r="AN40" s="21"/>
      <c r="AO40" s="23">
        <v>21.92</v>
      </c>
      <c r="AP40" s="23">
        <v>275.01</v>
      </c>
      <c r="AQ40" s="21"/>
    </row>
    <row r="41" spans="1:43" s="1" customFormat="1" ht="18" customHeight="1">
      <c r="A41" s="364"/>
      <c r="B41" s="363" t="s">
        <v>107</v>
      </c>
      <c r="C41" s="368"/>
      <c r="D41" s="370" t="s">
        <v>108</v>
      </c>
      <c r="E41" s="372">
        <v>1</v>
      </c>
      <c r="F41" s="373"/>
      <c r="G41" s="373">
        <v>2</v>
      </c>
      <c r="H41" s="373"/>
      <c r="I41" s="373">
        <v>3</v>
      </c>
      <c r="J41" s="373"/>
      <c r="K41" s="373">
        <v>4</v>
      </c>
      <c r="L41" s="374"/>
      <c r="M41" s="372">
        <v>5</v>
      </c>
      <c r="N41" s="373"/>
      <c r="O41" s="373">
        <v>6</v>
      </c>
      <c r="P41" s="373"/>
      <c r="Q41" s="373">
        <v>7</v>
      </c>
      <c r="R41" s="373"/>
      <c r="S41" s="373">
        <v>8</v>
      </c>
      <c r="T41" s="374"/>
      <c r="U41" s="372">
        <v>9</v>
      </c>
      <c r="V41" s="373"/>
      <c r="W41" s="373">
        <v>10</v>
      </c>
      <c r="X41" s="373"/>
      <c r="Y41" s="373">
        <v>11</v>
      </c>
      <c r="Z41" s="373"/>
      <c r="AA41" s="373">
        <v>12</v>
      </c>
      <c r="AB41" s="375"/>
      <c r="AC41" s="160" t="s">
        <v>109</v>
      </c>
      <c r="AD41" s="161"/>
      <c r="AE41" s="161"/>
      <c r="AF41" s="161"/>
      <c r="AG41" s="162"/>
      <c r="AH41" s="18"/>
      <c r="AI41" s="20"/>
      <c r="AJ41" s="21"/>
      <c r="AK41" s="21"/>
      <c r="AL41" s="21"/>
      <c r="AM41" s="21"/>
      <c r="AN41" s="21"/>
      <c r="AO41" s="23">
        <v>22.55</v>
      </c>
      <c r="AP41" s="23">
        <v>274.38</v>
      </c>
      <c r="AQ41" s="21"/>
    </row>
    <row r="42" spans="1:43" s="1" customFormat="1" ht="18" customHeight="1" thickBot="1">
      <c r="A42" s="365"/>
      <c r="B42" s="364"/>
      <c r="C42" s="369"/>
      <c r="D42" s="371"/>
      <c r="E42" s="376">
        <v>13</v>
      </c>
      <c r="F42" s="377"/>
      <c r="G42" s="377">
        <v>14</v>
      </c>
      <c r="H42" s="377"/>
      <c r="I42" s="377">
        <v>15</v>
      </c>
      <c r="J42" s="377"/>
      <c r="K42" s="377">
        <v>16</v>
      </c>
      <c r="L42" s="378"/>
      <c r="M42" s="376">
        <v>17</v>
      </c>
      <c r="N42" s="377"/>
      <c r="O42" s="377">
        <v>18</v>
      </c>
      <c r="P42" s="377"/>
      <c r="Q42" s="377">
        <v>19</v>
      </c>
      <c r="R42" s="377"/>
      <c r="S42" s="377">
        <v>20</v>
      </c>
      <c r="T42" s="378"/>
      <c r="U42" s="376">
        <v>21</v>
      </c>
      <c r="V42" s="377"/>
      <c r="W42" s="377">
        <v>22</v>
      </c>
      <c r="X42" s="377"/>
      <c r="Y42" s="377">
        <v>23</v>
      </c>
      <c r="Z42" s="377"/>
      <c r="AA42" s="377">
        <v>24</v>
      </c>
      <c r="AB42" s="379"/>
      <c r="AC42" s="160" t="s">
        <v>110</v>
      </c>
      <c r="AD42" s="161"/>
      <c r="AE42" s="161"/>
      <c r="AF42" s="161"/>
      <c r="AG42" s="162"/>
      <c r="AH42" s="18"/>
      <c r="AI42" s="20"/>
      <c r="AJ42" s="21"/>
      <c r="AK42" s="21"/>
      <c r="AL42" s="21"/>
      <c r="AM42" s="21"/>
      <c r="AN42" s="21"/>
      <c r="AO42" s="23">
        <v>23.23</v>
      </c>
      <c r="AP42" s="23">
        <v>273.7</v>
      </c>
      <c r="AQ42" s="21"/>
    </row>
    <row r="43" spans="1:43" s="1" customFormat="1" ht="24" customHeight="1">
      <c r="A43" s="380">
        <v>1</v>
      </c>
      <c r="B43" s="383"/>
      <c r="C43" s="384"/>
      <c r="D43" s="106" t="s">
        <v>111</v>
      </c>
      <c r="E43" s="387"/>
      <c r="F43" s="388"/>
      <c r="G43" s="388"/>
      <c r="H43" s="388"/>
      <c r="I43" s="388"/>
      <c r="J43" s="388"/>
      <c r="K43" s="388"/>
      <c r="L43" s="393"/>
      <c r="M43" s="387"/>
      <c r="N43" s="388"/>
      <c r="O43" s="388"/>
      <c r="P43" s="388"/>
      <c r="Q43" s="388"/>
      <c r="R43" s="388"/>
      <c r="S43" s="388"/>
      <c r="T43" s="393"/>
      <c r="U43" s="387"/>
      <c r="V43" s="388"/>
      <c r="W43" s="388"/>
      <c r="X43" s="388"/>
      <c r="Y43" s="388"/>
      <c r="Z43" s="388"/>
      <c r="AA43" s="388"/>
      <c r="AB43" s="395"/>
      <c r="AC43" s="172">
        <f>IF(AND(E43&lt;&gt;"",B43=""),"条件番号を指定して下さい",IF(AND($S$23=FALSE,$W$23=FALSE,$AA$23=FALSE,G43&gt;0),"サンプル間隔を指定して下さい",""))</f>
      </c>
      <c r="AD43" s="173"/>
      <c r="AE43" s="173"/>
      <c r="AF43" s="173"/>
      <c r="AG43" s="174"/>
      <c r="AH43" s="18"/>
      <c r="AI43" s="20"/>
      <c r="AJ43" s="21"/>
      <c r="AK43" s="21"/>
      <c r="AL43" s="21"/>
      <c r="AM43" s="21"/>
      <c r="AN43" s="21"/>
      <c r="AO43" s="23">
        <v>23.86</v>
      </c>
      <c r="AP43" s="23">
        <v>273.07</v>
      </c>
      <c r="AQ43" s="21"/>
    </row>
    <row r="44" spans="1:43" s="1" customFormat="1" ht="19.5" customHeight="1">
      <c r="A44" s="381"/>
      <c r="B44" s="385"/>
      <c r="C44" s="386"/>
      <c r="D44" s="107" t="s">
        <v>112</v>
      </c>
      <c r="E44" s="396"/>
      <c r="F44" s="397"/>
      <c r="G44" s="398"/>
      <c r="H44" s="398"/>
      <c r="I44" s="398"/>
      <c r="J44" s="398"/>
      <c r="K44" s="398"/>
      <c r="L44" s="399"/>
      <c r="M44" s="396"/>
      <c r="N44" s="397"/>
      <c r="O44" s="398"/>
      <c r="P44" s="398"/>
      <c r="Q44" s="398"/>
      <c r="R44" s="398"/>
      <c r="S44" s="398"/>
      <c r="T44" s="399"/>
      <c r="U44" s="396"/>
      <c r="V44" s="397"/>
      <c r="W44" s="398"/>
      <c r="X44" s="398"/>
      <c r="Y44" s="398"/>
      <c r="Z44" s="398"/>
      <c r="AA44" s="398"/>
      <c r="AB44" s="400"/>
      <c r="AC44" s="175"/>
      <c r="AD44" s="176"/>
      <c r="AE44" s="176"/>
      <c r="AF44" s="176"/>
      <c r="AG44" s="177"/>
      <c r="AH44" s="18"/>
      <c r="AI44" s="20"/>
      <c r="AJ44" s="21"/>
      <c r="AK44" s="21"/>
      <c r="AL44" s="21"/>
      <c r="AM44" s="21"/>
      <c r="AN44" s="21"/>
      <c r="AO44" s="23">
        <v>24.37</v>
      </c>
      <c r="AP44" s="23">
        <v>272.56</v>
      </c>
      <c r="AQ44" s="21"/>
    </row>
    <row r="45" spans="1:43" s="1" customFormat="1" ht="24" customHeight="1">
      <c r="A45" s="381"/>
      <c r="B45" s="385"/>
      <c r="C45" s="386"/>
      <c r="D45" s="108" t="s">
        <v>111</v>
      </c>
      <c r="E45" s="389"/>
      <c r="F45" s="390"/>
      <c r="G45" s="390"/>
      <c r="H45" s="390"/>
      <c r="I45" s="390"/>
      <c r="J45" s="390"/>
      <c r="K45" s="390"/>
      <c r="L45" s="401"/>
      <c r="M45" s="389"/>
      <c r="N45" s="390"/>
      <c r="O45" s="390"/>
      <c r="P45" s="390"/>
      <c r="Q45" s="390"/>
      <c r="R45" s="390"/>
      <c r="S45" s="390"/>
      <c r="T45" s="401"/>
      <c r="U45" s="389"/>
      <c r="V45" s="390"/>
      <c r="W45" s="390"/>
      <c r="X45" s="390"/>
      <c r="Y45" s="390"/>
      <c r="Z45" s="390"/>
      <c r="AA45" s="390"/>
      <c r="AB45" s="402"/>
      <c r="AC45" s="178"/>
      <c r="AD45" s="179"/>
      <c r="AE45" s="179"/>
      <c r="AF45" s="179"/>
      <c r="AG45" s="180"/>
      <c r="AH45" s="18"/>
      <c r="AI45" s="20"/>
      <c r="AJ45" s="36"/>
      <c r="AK45" s="36"/>
      <c r="AL45" s="36"/>
      <c r="AM45" s="36"/>
      <c r="AN45" s="36"/>
      <c r="AO45" s="23">
        <v>25</v>
      </c>
      <c r="AP45" s="23">
        <v>271.93</v>
      </c>
      <c r="AQ45" s="21"/>
    </row>
    <row r="46" spans="1:43" s="1" customFormat="1" ht="19.5" customHeight="1" thickBot="1">
      <c r="A46" s="382"/>
      <c r="B46" s="385"/>
      <c r="C46" s="386"/>
      <c r="D46" s="109" t="s">
        <v>112</v>
      </c>
      <c r="E46" s="391"/>
      <c r="F46" s="392"/>
      <c r="G46" s="392"/>
      <c r="H46" s="392"/>
      <c r="I46" s="392"/>
      <c r="J46" s="392"/>
      <c r="K46" s="392"/>
      <c r="L46" s="394"/>
      <c r="M46" s="391"/>
      <c r="N46" s="392"/>
      <c r="O46" s="392"/>
      <c r="P46" s="392"/>
      <c r="Q46" s="392"/>
      <c r="R46" s="392"/>
      <c r="S46" s="392"/>
      <c r="T46" s="394"/>
      <c r="U46" s="391"/>
      <c r="V46" s="392"/>
      <c r="W46" s="392"/>
      <c r="X46" s="392"/>
      <c r="Y46" s="392"/>
      <c r="Z46" s="392"/>
      <c r="AA46" s="392"/>
      <c r="AB46" s="409"/>
      <c r="AC46" s="181"/>
      <c r="AD46" s="182"/>
      <c r="AE46" s="182"/>
      <c r="AF46" s="182"/>
      <c r="AG46" s="183"/>
      <c r="AH46" s="18"/>
      <c r="AI46" s="20"/>
      <c r="AJ46" s="21"/>
      <c r="AK46" s="21"/>
      <c r="AL46" s="21"/>
      <c r="AM46" s="21"/>
      <c r="AN46" s="21"/>
      <c r="AO46" s="23">
        <v>25.54</v>
      </c>
      <c r="AP46" s="23">
        <v>271.39</v>
      </c>
      <c r="AQ46" s="21"/>
    </row>
    <row r="47" spans="1:43" s="1" customFormat="1" ht="24" customHeight="1" thickTop="1">
      <c r="A47" s="410">
        <v>2</v>
      </c>
      <c r="B47" s="411"/>
      <c r="C47" s="412"/>
      <c r="D47" s="110" t="s">
        <v>111</v>
      </c>
      <c r="E47" s="415"/>
      <c r="F47" s="416"/>
      <c r="G47" s="417"/>
      <c r="H47" s="416"/>
      <c r="I47" s="417"/>
      <c r="J47" s="416"/>
      <c r="K47" s="417"/>
      <c r="L47" s="421"/>
      <c r="M47" s="415"/>
      <c r="N47" s="416"/>
      <c r="O47" s="417"/>
      <c r="P47" s="416"/>
      <c r="Q47" s="417"/>
      <c r="R47" s="416"/>
      <c r="S47" s="417"/>
      <c r="T47" s="421"/>
      <c r="U47" s="415"/>
      <c r="V47" s="416"/>
      <c r="W47" s="417"/>
      <c r="X47" s="416"/>
      <c r="Y47" s="417"/>
      <c r="Z47" s="416"/>
      <c r="AA47" s="417"/>
      <c r="AB47" s="430"/>
      <c r="AC47" s="172">
        <f>IF(AND(E47&lt;&gt;"",B47=""),"条件番号を指定して下さい",IF(AND($S$23=FALSE,$W$23=FALSE,$AA$23=FALSE,G47&gt;0),"サンプル間隔を指定して下さい",""))</f>
      </c>
      <c r="AD47" s="173"/>
      <c r="AE47" s="173"/>
      <c r="AF47" s="173"/>
      <c r="AG47" s="174"/>
      <c r="AH47" s="18"/>
      <c r="AI47" s="20"/>
      <c r="AJ47" s="21"/>
      <c r="AK47" s="21"/>
      <c r="AL47" s="21"/>
      <c r="AM47" s="21"/>
      <c r="AN47" s="21"/>
      <c r="AO47" s="23">
        <v>26.17</v>
      </c>
      <c r="AP47" s="23">
        <v>270.76</v>
      </c>
      <c r="AQ47" s="21"/>
    </row>
    <row r="48" spans="1:43" s="1" customFormat="1" ht="19.5" customHeight="1">
      <c r="A48" s="381"/>
      <c r="B48" s="385"/>
      <c r="C48" s="386"/>
      <c r="D48" s="107" t="s">
        <v>112</v>
      </c>
      <c r="E48" s="425"/>
      <c r="F48" s="423"/>
      <c r="G48" s="422"/>
      <c r="H48" s="423"/>
      <c r="I48" s="422"/>
      <c r="J48" s="423"/>
      <c r="K48" s="422"/>
      <c r="L48" s="424"/>
      <c r="M48" s="425"/>
      <c r="N48" s="423"/>
      <c r="O48" s="422"/>
      <c r="P48" s="423"/>
      <c r="Q48" s="422"/>
      <c r="R48" s="423"/>
      <c r="S48" s="422"/>
      <c r="T48" s="424"/>
      <c r="U48" s="425"/>
      <c r="V48" s="423"/>
      <c r="W48" s="422"/>
      <c r="X48" s="423"/>
      <c r="Y48" s="422"/>
      <c r="Z48" s="423"/>
      <c r="AA48" s="422"/>
      <c r="AB48" s="433"/>
      <c r="AC48" s="175"/>
      <c r="AD48" s="176"/>
      <c r="AE48" s="176"/>
      <c r="AF48" s="176"/>
      <c r="AG48" s="177"/>
      <c r="AH48" s="18"/>
      <c r="AI48" s="20"/>
      <c r="AJ48" s="21"/>
      <c r="AK48" s="21"/>
      <c r="AL48" s="21"/>
      <c r="AM48" s="21"/>
      <c r="AN48" s="21"/>
      <c r="AO48" s="23">
        <v>26.68</v>
      </c>
      <c r="AP48" s="23">
        <v>270.25</v>
      </c>
      <c r="AQ48" s="21"/>
    </row>
    <row r="49" spans="1:43" s="1" customFormat="1" ht="24" customHeight="1">
      <c r="A49" s="381"/>
      <c r="B49" s="385"/>
      <c r="C49" s="386"/>
      <c r="D49" s="111" t="s">
        <v>111</v>
      </c>
      <c r="E49" s="429"/>
      <c r="F49" s="427"/>
      <c r="G49" s="426"/>
      <c r="H49" s="427"/>
      <c r="I49" s="426"/>
      <c r="J49" s="427"/>
      <c r="K49" s="426"/>
      <c r="L49" s="428"/>
      <c r="M49" s="429"/>
      <c r="N49" s="427"/>
      <c r="O49" s="426"/>
      <c r="P49" s="427"/>
      <c r="Q49" s="426"/>
      <c r="R49" s="427"/>
      <c r="S49" s="426"/>
      <c r="T49" s="428"/>
      <c r="U49" s="429"/>
      <c r="V49" s="427"/>
      <c r="W49" s="426"/>
      <c r="X49" s="427"/>
      <c r="Y49" s="426"/>
      <c r="Z49" s="427"/>
      <c r="AA49" s="426"/>
      <c r="AB49" s="431"/>
      <c r="AC49" s="178"/>
      <c r="AD49" s="179"/>
      <c r="AE49" s="179"/>
      <c r="AF49" s="179"/>
      <c r="AG49" s="180"/>
      <c r="AH49" s="18"/>
      <c r="AI49" s="20"/>
      <c r="AJ49" s="21"/>
      <c r="AK49" s="21"/>
      <c r="AL49" s="21"/>
      <c r="AM49" s="21"/>
      <c r="AN49" s="21"/>
      <c r="AO49" s="23">
        <v>27.31</v>
      </c>
      <c r="AP49" s="23">
        <v>269.62</v>
      </c>
      <c r="AQ49" s="21"/>
    </row>
    <row r="50" spans="1:43" s="1" customFormat="1" ht="19.5" customHeight="1" thickBot="1">
      <c r="A50" s="382"/>
      <c r="B50" s="413"/>
      <c r="C50" s="414"/>
      <c r="D50" s="109" t="s">
        <v>112</v>
      </c>
      <c r="E50" s="418"/>
      <c r="F50" s="419"/>
      <c r="G50" s="420"/>
      <c r="H50" s="419"/>
      <c r="I50" s="420"/>
      <c r="J50" s="419"/>
      <c r="K50" s="420"/>
      <c r="L50" s="434"/>
      <c r="M50" s="418"/>
      <c r="N50" s="419"/>
      <c r="O50" s="420"/>
      <c r="P50" s="419"/>
      <c r="Q50" s="420"/>
      <c r="R50" s="419"/>
      <c r="S50" s="420"/>
      <c r="T50" s="434"/>
      <c r="U50" s="418"/>
      <c r="V50" s="419"/>
      <c r="W50" s="420"/>
      <c r="X50" s="419"/>
      <c r="Y50" s="420"/>
      <c r="Z50" s="419"/>
      <c r="AA50" s="420"/>
      <c r="AB50" s="432"/>
      <c r="AC50" s="181"/>
      <c r="AD50" s="182"/>
      <c r="AE50" s="182"/>
      <c r="AF50" s="182"/>
      <c r="AG50" s="183"/>
      <c r="AH50" s="18"/>
      <c r="AI50" s="20"/>
      <c r="AJ50" s="21"/>
      <c r="AK50" s="21"/>
      <c r="AL50" s="21"/>
      <c r="AM50" s="21"/>
      <c r="AN50" s="21"/>
      <c r="AO50" s="23">
        <v>27.74</v>
      </c>
      <c r="AP50" s="23">
        <v>269.19</v>
      </c>
      <c r="AQ50" s="21"/>
    </row>
    <row r="51" spans="1:43" s="1" customFormat="1" ht="24" customHeight="1" thickTop="1">
      <c r="A51" s="410">
        <v>3</v>
      </c>
      <c r="B51" s="385"/>
      <c r="C51" s="386"/>
      <c r="D51" s="112" t="s">
        <v>111</v>
      </c>
      <c r="E51" s="415"/>
      <c r="F51" s="416"/>
      <c r="G51" s="417"/>
      <c r="H51" s="416"/>
      <c r="I51" s="417"/>
      <c r="J51" s="416"/>
      <c r="K51" s="417"/>
      <c r="L51" s="421"/>
      <c r="M51" s="415"/>
      <c r="N51" s="416"/>
      <c r="O51" s="417"/>
      <c r="P51" s="416"/>
      <c r="Q51" s="417"/>
      <c r="R51" s="416"/>
      <c r="S51" s="417"/>
      <c r="T51" s="421"/>
      <c r="U51" s="415"/>
      <c r="V51" s="416"/>
      <c r="W51" s="417"/>
      <c r="X51" s="416"/>
      <c r="Y51" s="417"/>
      <c r="Z51" s="416"/>
      <c r="AA51" s="417"/>
      <c r="AB51" s="430"/>
      <c r="AC51" s="172">
        <f>IF(AND(E51&lt;&gt;"",B51=""),"条件番号を指定して下さい",IF(AND($S$23=FALSE,$W$23=FALSE,$AA$23=FALSE,G51&gt;0),"サンプル間隔を指定して下さい",""))</f>
      </c>
      <c r="AD51" s="173"/>
      <c r="AE51" s="173"/>
      <c r="AF51" s="173"/>
      <c r="AG51" s="174"/>
      <c r="AH51" s="18"/>
      <c r="AI51" s="20"/>
      <c r="AJ51" s="21"/>
      <c r="AK51" s="21"/>
      <c r="AL51" s="21"/>
      <c r="AM51" s="21"/>
      <c r="AN51" s="21"/>
      <c r="AO51" s="23">
        <v>28.37</v>
      </c>
      <c r="AP51" s="23">
        <v>268.56</v>
      </c>
      <c r="AQ51" s="21"/>
    </row>
    <row r="52" spans="1:43" s="1" customFormat="1" ht="19.5" customHeight="1">
      <c r="A52" s="381"/>
      <c r="B52" s="385"/>
      <c r="C52" s="386"/>
      <c r="D52" s="107" t="s">
        <v>112</v>
      </c>
      <c r="E52" s="425"/>
      <c r="F52" s="423"/>
      <c r="G52" s="422"/>
      <c r="H52" s="423"/>
      <c r="I52" s="422"/>
      <c r="J52" s="423"/>
      <c r="K52" s="422"/>
      <c r="L52" s="424"/>
      <c r="M52" s="425"/>
      <c r="N52" s="423"/>
      <c r="O52" s="422"/>
      <c r="P52" s="423"/>
      <c r="Q52" s="422"/>
      <c r="R52" s="423"/>
      <c r="S52" s="422"/>
      <c r="T52" s="424"/>
      <c r="U52" s="425"/>
      <c r="V52" s="423"/>
      <c r="W52" s="422"/>
      <c r="X52" s="423"/>
      <c r="Y52" s="422"/>
      <c r="Z52" s="423"/>
      <c r="AA52" s="422"/>
      <c r="AB52" s="433"/>
      <c r="AC52" s="175"/>
      <c r="AD52" s="176"/>
      <c r="AE52" s="176"/>
      <c r="AF52" s="176"/>
      <c r="AG52" s="177"/>
      <c r="AH52" s="18"/>
      <c r="AI52" s="20"/>
      <c r="AJ52" s="21"/>
      <c r="AK52" s="21"/>
      <c r="AL52" s="21"/>
      <c r="AM52" s="21"/>
      <c r="AN52" s="21"/>
      <c r="AO52" s="23">
        <v>28.88</v>
      </c>
      <c r="AP52" s="23">
        <v>268.05</v>
      </c>
      <c r="AQ52" s="21"/>
    </row>
    <row r="53" spans="1:43" s="1" customFormat="1" ht="24" customHeight="1">
      <c r="A53" s="381"/>
      <c r="B53" s="385"/>
      <c r="C53" s="386"/>
      <c r="D53" s="111" t="s">
        <v>111</v>
      </c>
      <c r="E53" s="429"/>
      <c r="F53" s="427"/>
      <c r="G53" s="426"/>
      <c r="H53" s="427"/>
      <c r="I53" s="426"/>
      <c r="J53" s="427"/>
      <c r="K53" s="426"/>
      <c r="L53" s="428"/>
      <c r="M53" s="429"/>
      <c r="N53" s="427"/>
      <c r="O53" s="426"/>
      <c r="P53" s="427"/>
      <c r="Q53" s="426"/>
      <c r="R53" s="427"/>
      <c r="S53" s="426"/>
      <c r="T53" s="428"/>
      <c r="U53" s="429"/>
      <c r="V53" s="427"/>
      <c r="W53" s="426"/>
      <c r="X53" s="427"/>
      <c r="Y53" s="426"/>
      <c r="Z53" s="427"/>
      <c r="AA53" s="426"/>
      <c r="AB53" s="431"/>
      <c r="AC53" s="178"/>
      <c r="AD53" s="179"/>
      <c r="AE53" s="179"/>
      <c r="AF53" s="179"/>
      <c r="AG53" s="180"/>
      <c r="AH53" s="18"/>
      <c r="AI53" s="20"/>
      <c r="AJ53" s="21"/>
      <c r="AK53" s="21"/>
      <c r="AL53" s="21"/>
      <c r="AM53" s="21"/>
      <c r="AN53" s="21"/>
      <c r="AO53" s="23">
        <v>29.51</v>
      </c>
      <c r="AP53" s="23">
        <v>267.42</v>
      </c>
      <c r="AQ53" s="21"/>
    </row>
    <row r="54" spans="1:43" s="1" customFormat="1" ht="19.5" customHeight="1" thickBot="1">
      <c r="A54" s="382"/>
      <c r="B54" s="385"/>
      <c r="C54" s="386"/>
      <c r="D54" s="109" t="s">
        <v>112</v>
      </c>
      <c r="E54" s="418"/>
      <c r="F54" s="419"/>
      <c r="G54" s="420"/>
      <c r="H54" s="419"/>
      <c r="I54" s="420"/>
      <c r="J54" s="419"/>
      <c r="K54" s="420"/>
      <c r="L54" s="434"/>
      <c r="M54" s="418"/>
      <c r="N54" s="419"/>
      <c r="O54" s="420"/>
      <c r="P54" s="419"/>
      <c r="Q54" s="420"/>
      <c r="R54" s="419"/>
      <c r="S54" s="420"/>
      <c r="T54" s="434"/>
      <c r="U54" s="418"/>
      <c r="V54" s="419"/>
      <c r="W54" s="420"/>
      <c r="X54" s="419"/>
      <c r="Y54" s="420"/>
      <c r="Z54" s="419"/>
      <c r="AA54" s="420"/>
      <c r="AB54" s="432"/>
      <c r="AC54" s="181"/>
      <c r="AD54" s="182"/>
      <c r="AE54" s="182"/>
      <c r="AF54" s="182"/>
      <c r="AG54" s="183"/>
      <c r="AH54" s="18"/>
      <c r="AI54" s="20"/>
      <c r="AJ54" s="21"/>
      <c r="AK54" s="21"/>
      <c r="AL54" s="21"/>
      <c r="AM54" s="21"/>
      <c r="AN54" s="21"/>
      <c r="AO54" s="23">
        <v>30.05</v>
      </c>
      <c r="AP54" s="23">
        <v>266.88</v>
      </c>
      <c r="AQ54" s="21"/>
    </row>
    <row r="55" spans="1:43" s="1" customFormat="1" ht="24" customHeight="1" thickTop="1">
      <c r="A55" s="410">
        <v>4</v>
      </c>
      <c r="B55" s="411"/>
      <c r="C55" s="412"/>
      <c r="D55" s="112" t="s">
        <v>111</v>
      </c>
      <c r="E55" s="415"/>
      <c r="F55" s="416"/>
      <c r="G55" s="417"/>
      <c r="H55" s="416"/>
      <c r="I55" s="417"/>
      <c r="J55" s="416"/>
      <c r="K55" s="417"/>
      <c r="L55" s="421"/>
      <c r="M55" s="415"/>
      <c r="N55" s="416"/>
      <c r="O55" s="417"/>
      <c r="P55" s="416"/>
      <c r="Q55" s="417"/>
      <c r="R55" s="416"/>
      <c r="S55" s="417"/>
      <c r="T55" s="421"/>
      <c r="U55" s="415"/>
      <c r="V55" s="416"/>
      <c r="W55" s="417"/>
      <c r="X55" s="416"/>
      <c r="Y55" s="417"/>
      <c r="Z55" s="416"/>
      <c r="AA55" s="417"/>
      <c r="AB55" s="430"/>
      <c r="AC55" s="172">
        <f>IF(AND(E55&lt;&gt;"",B55=""),"条件番号を指定して下さい",IF(AND($S$23=FALSE,$W$23=FALSE,$AA$23=FALSE,G55&gt;0),"サンプル間隔を指定して下さい",""))</f>
      </c>
      <c r="AD55" s="173"/>
      <c r="AE55" s="173"/>
      <c r="AF55" s="173"/>
      <c r="AG55" s="174"/>
      <c r="AH55" s="18"/>
      <c r="AI55" s="20"/>
      <c r="AJ55" s="21"/>
      <c r="AK55" s="21"/>
      <c r="AL55" s="21"/>
      <c r="AM55" s="21"/>
      <c r="AN55" s="21"/>
      <c r="AO55" s="23">
        <v>30.68</v>
      </c>
      <c r="AP55" s="23">
        <v>266.25</v>
      </c>
      <c r="AQ55" s="21"/>
    </row>
    <row r="56" spans="1:43" s="1" customFormat="1" ht="19.5" customHeight="1">
      <c r="A56" s="381"/>
      <c r="B56" s="385"/>
      <c r="C56" s="386"/>
      <c r="D56" s="107" t="s">
        <v>112</v>
      </c>
      <c r="E56" s="425"/>
      <c r="F56" s="423"/>
      <c r="G56" s="422"/>
      <c r="H56" s="423"/>
      <c r="I56" s="422"/>
      <c r="J56" s="423"/>
      <c r="K56" s="422"/>
      <c r="L56" s="424"/>
      <c r="M56" s="425"/>
      <c r="N56" s="423"/>
      <c r="O56" s="422"/>
      <c r="P56" s="423"/>
      <c r="Q56" s="422"/>
      <c r="R56" s="423"/>
      <c r="S56" s="422"/>
      <c r="T56" s="424"/>
      <c r="U56" s="425"/>
      <c r="V56" s="423"/>
      <c r="W56" s="422"/>
      <c r="X56" s="423"/>
      <c r="Y56" s="422"/>
      <c r="Z56" s="423"/>
      <c r="AA56" s="422"/>
      <c r="AB56" s="433"/>
      <c r="AC56" s="175"/>
      <c r="AD56" s="176"/>
      <c r="AE56" s="176"/>
      <c r="AF56" s="176"/>
      <c r="AG56" s="177"/>
      <c r="AH56" s="18"/>
      <c r="AI56" s="20"/>
      <c r="AJ56" s="21"/>
      <c r="AK56" s="21"/>
      <c r="AL56" s="21"/>
      <c r="AM56" s="21"/>
      <c r="AN56" s="21"/>
      <c r="AO56" s="23">
        <v>31.19</v>
      </c>
      <c r="AP56" s="23">
        <v>265.74</v>
      </c>
      <c r="AQ56" s="21"/>
    </row>
    <row r="57" spans="1:43" s="1" customFormat="1" ht="24" customHeight="1">
      <c r="A57" s="381"/>
      <c r="B57" s="385"/>
      <c r="C57" s="386"/>
      <c r="D57" s="111" t="s">
        <v>111</v>
      </c>
      <c r="E57" s="429"/>
      <c r="F57" s="427"/>
      <c r="G57" s="426"/>
      <c r="H57" s="427"/>
      <c r="I57" s="426"/>
      <c r="J57" s="427"/>
      <c r="K57" s="426"/>
      <c r="L57" s="428"/>
      <c r="M57" s="429"/>
      <c r="N57" s="427"/>
      <c r="O57" s="426"/>
      <c r="P57" s="427"/>
      <c r="Q57" s="426"/>
      <c r="R57" s="427"/>
      <c r="S57" s="426"/>
      <c r="T57" s="428"/>
      <c r="U57" s="429"/>
      <c r="V57" s="427"/>
      <c r="W57" s="426"/>
      <c r="X57" s="427"/>
      <c r="Y57" s="426"/>
      <c r="Z57" s="427"/>
      <c r="AA57" s="426"/>
      <c r="AB57" s="431"/>
      <c r="AC57" s="178"/>
      <c r="AD57" s="453"/>
      <c r="AE57" s="453"/>
      <c r="AF57" s="453"/>
      <c r="AG57" s="454"/>
      <c r="AI57" s="20"/>
      <c r="AJ57" s="21"/>
      <c r="AK57" s="21"/>
      <c r="AL57" s="21"/>
      <c r="AM57" s="21"/>
      <c r="AN57" s="21"/>
      <c r="AO57" s="23">
        <v>31.82</v>
      </c>
      <c r="AP57" s="23">
        <v>265.11</v>
      </c>
      <c r="AQ57" s="21"/>
    </row>
    <row r="58" spans="1:43" s="1" customFormat="1" ht="19.5" customHeight="1" thickBot="1">
      <c r="A58" s="435"/>
      <c r="B58" s="436"/>
      <c r="C58" s="437"/>
      <c r="D58" s="113" t="s">
        <v>112</v>
      </c>
      <c r="E58" s="438"/>
      <c r="F58" s="439"/>
      <c r="G58" s="440"/>
      <c r="H58" s="439"/>
      <c r="I58" s="440"/>
      <c r="J58" s="439"/>
      <c r="K58" s="440"/>
      <c r="L58" s="452"/>
      <c r="M58" s="438"/>
      <c r="N58" s="439"/>
      <c r="O58" s="440"/>
      <c r="P58" s="439"/>
      <c r="Q58" s="440"/>
      <c r="R58" s="439"/>
      <c r="S58" s="440"/>
      <c r="T58" s="452"/>
      <c r="U58" s="438"/>
      <c r="V58" s="439"/>
      <c r="W58" s="440"/>
      <c r="X58" s="439"/>
      <c r="Y58" s="440"/>
      <c r="Z58" s="439"/>
      <c r="AA58" s="440"/>
      <c r="AB58" s="441"/>
      <c r="AC58" s="455"/>
      <c r="AD58" s="456"/>
      <c r="AE58" s="456"/>
      <c r="AF58" s="456"/>
      <c r="AG58" s="457"/>
      <c r="AI58" s="20"/>
      <c r="AJ58" s="21"/>
      <c r="AK58" s="21"/>
      <c r="AL58" s="21"/>
      <c r="AM58" s="21"/>
      <c r="AN58" s="21"/>
      <c r="AO58" s="23">
        <v>32.5</v>
      </c>
      <c r="AP58" s="23">
        <v>264.43</v>
      </c>
      <c r="AQ58" s="21"/>
    </row>
    <row r="59" spans="1:43" s="1" customFormat="1" ht="30.75" customHeight="1">
      <c r="A59" s="442" t="s">
        <v>36</v>
      </c>
      <c r="B59" s="443"/>
      <c r="C59" s="443"/>
      <c r="D59" s="444"/>
      <c r="E59" s="445"/>
      <c r="F59" s="445"/>
      <c r="G59" s="445"/>
      <c r="H59" s="445"/>
      <c r="I59" s="445"/>
      <c r="J59" s="445"/>
      <c r="K59" s="445"/>
      <c r="L59" s="445"/>
      <c r="M59" s="445"/>
      <c r="N59" s="445"/>
      <c r="O59" s="445"/>
      <c r="P59" s="445"/>
      <c r="Q59" s="445"/>
      <c r="R59" s="445"/>
      <c r="S59" s="445"/>
      <c r="T59" s="445"/>
      <c r="U59" s="445"/>
      <c r="V59" s="445"/>
      <c r="W59" s="445"/>
      <c r="X59" s="445"/>
      <c r="Y59" s="445"/>
      <c r="Z59" s="445"/>
      <c r="AA59" s="445"/>
      <c r="AB59" s="445"/>
      <c r="AC59" s="445"/>
      <c r="AD59" s="445"/>
      <c r="AE59" s="445"/>
      <c r="AF59" s="445"/>
      <c r="AG59" s="446"/>
      <c r="AI59" s="20"/>
      <c r="AJ59" s="21"/>
      <c r="AK59" s="21"/>
      <c r="AL59" s="21"/>
      <c r="AM59" s="21"/>
      <c r="AN59" s="21"/>
      <c r="AO59" s="23">
        <v>33.13</v>
      </c>
      <c r="AP59" s="23">
        <v>263.8</v>
      </c>
      <c r="AQ59" s="21"/>
    </row>
    <row r="60" spans="1:43" s="1" customFormat="1" ht="15" customHeight="1">
      <c r="A60" s="450" t="s">
        <v>37</v>
      </c>
      <c r="B60" s="451"/>
      <c r="C60" s="451"/>
      <c r="D60" s="447"/>
      <c r="E60" s="448"/>
      <c r="F60" s="448"/>
      <c r="G60" s="448"/>
      <c r="H60" s="448"/>
      <c r="I60" s="448"/>
      <c r="J60" s="448"/>
      <c r="K60" s="448"/>
      <c r="L60" s="448"/>
      <c r="M60" s="448"/>
      <c r="N60" s="448"/>
      <c r="O60" s="448"/>
      <c r="P60" s="448"/>
      <c r="Q60" s="448"/>
      <c r="R60" s="448"/>
      <c r="S60" s="448"/>
      <c r="T60" s="448"/>
      <c r="U60" s="448"/>
      <c r="V60" s="448"/>
      <c r="W60" s="448"/>
      <c r="X60" s="448"/>
      <c r="Y60" s="448"/>
      <c r="Z60" s="448"/>
      <c r="AA60" s="448"/>
      <c r="AB60" s="448"/>
      <c r="AC60" s="448"/>
      <c r="AD60" s="448"/>
      <c r="AE60" s="448"/>
      <c r="AF60" s="448"/>
      <c r="AG60" s="449"/>
      <c r="AI60" s="20"/>
      <c r="AJ60" s="37"/>
      <c r="AK60" s="37"/>
      <c r="AL60" s="37"/>
      <c r="AM60" s="37"/>
      <c r="AN60" s="37"/>
      <c r="AO60" s="23">
        <v>33.64</v>
      </c>
      <c r="AP60" s="23">
        <v>263.29</v>
      </c>
      <c r="AQ60" s="21"/>
    </row>
    <row r="61" spans="1:43" s="127" customFormat="1" ht="13.5" thickBot="1">
      <c r="A61" s="124" t="s">
        <v>38</v>
      </c>
      <c r="B61" s="125"/>
      <c r="C61" s="125" t="s">
        <v>113</v>
      </c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6"/>
      <c r="Z61" s="126"/>
      <c r="AA61" s="126"/>
      <c r="AB61" s="126"/>
      <c r="AC61" s="126"/>
      <c r="AD61" s="126"/>
      <c r="AE61" s="126"/>
      <c r="AF61" s="126"/>
      <c r="AG61" s="126"/>
      <c r="AI61" s="20"/>
      <c r="AJ61" s="128"/>
      <c r="AK61" s="128"/>
      <c r="AL61" s="128"/>
      <c r="AM61" s="128"/>
      <c r="AN61" s="128"/>
      <c r="AO61" s="129">
        <v>34.27</v>
      </c>
      <c r="AP61" s="129">
        <v>262.66</v>
      </c>
      <c r="AQ61" s="130"/>
    </row>
    <row r="62" spans="1:43" s="139" customFormat="1" ht="13.5" thickBot="1">
      <c r="A62" s="131"/>
      <c r="B62" s="131"/>
      <c r="C62" s="132"/>
      <c r="D62" s="133" t="s">
        <v>39</v>
      </c>
      <c r="E62" s="131"/>
      <c r="F62" s="131"/>
      <c r="G62" s="131"/>
      <c r="H62" s="131"/>
      <c r="I62" s="131"/>
      <c r="J62" s="131"/>
      <c r="K62" s="131"/>
      <c r="L62" s="131"/>
      <c r="M62" s="131"/>
      <c r="N62" s="134" t="s">
        <v>114</v>
      </c>
      <c r="O62" s="135" t="s">
        <v>40</v>
      </c>
      <c r="P62" s="136" t="s">
        <v>41</v>
      </c>
      <c r="Q62" s="131"/>
      <c r="R62" s="131"/>
      <c r="S62" s="131"/>
      <c r="T62" s="131"/>
      <c r="U62" s="131"/>
      <c r="V62" s="131"/>
      <c r="W62" s="131"/>
      <c r="X62" s="131"/>
      <c r="Y62" s="137"/>
      <c r="Z62" s="137"/>
      <c r="AA62" s="138"/>
      <c r="AB62" s="138"/>
      <c r="AC62" s="138"/>
      <c r="AD62" s="138"/>
      <c r="AE62" s="138"/>
      <c r="AF62" s="138"/>
      <c r="AG62" s="138"/>
      <c r="AI62" s="20"/>
      <c r="AJ62" s="128"/>
      <c r="AK62" s="128"/>
      <c r="AL62" s="128"/>
      <c r="AM62" s="128"/>
      <c r="AN62" s="128"/>
      <c r="AO62" s="129">
        <v>34.81</v>
      </c>
      <c r="AP62" s="129">
        <v>262.12</v>
      </c>
      <c r="AQ62" s="128"/>
    </row>
    <row r="63" spans="1:43" s="139" customFormat="1" ht="15" customHeight="1">
      <c r="A63" s="131"/>
      <c r="B63" s="131"/>
      <c r="C63" s="131" t="s">
        <v>115</v>
      </c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38"/>
      <c r="AE63" s="138"/>
      <c r="AF63" s="138"/>
      <c r="AG63" s="142"/>
      <c r="AI63" s="20"/>
      <c r="AJ63" s="141"/>
      <c r="AK63" s="141"/>
      <c r="AL63" s="141"/>
      <c r="AM63" s="141"/>
      <c r="AN63" s="141"/>
      <c r="AO63" s="129">
        <v>35.44</v>
      </c>
      <c r="AP63" s="129">
        <v>261.49</v>
      </c>
      <c r="AQ63" s="128"/>
    </row>
    <row r="64" spans="3:42" ht="12.75">
      <c r="C64" s="12"/>
      <c r="AO64" s="23">
        <v>35.95</v>
      </c>
      <c r="AP64" s="23">
        <v>260.98</v>
      </c>
    </row>
    <row r="65" spans="41:42" ht="12.75">
      <c r="AO65" s="23">
        <v>36.58</v>
      </c>
      <c r="AP65" s="23">
        <v>260.35</v>
      </c>
    </row>
    <row r="66" spans="41:42" ht="12.75">
      <c r="AO66" s="23">
        <v>37.09</v>
      </c>
      <c r="AP66" s="23">
        <v>259.84</v>
      </c>
    </row>
    <row r="67" spans="41:42" ht="12.75">
      <c r="AO67" s="23">
        <v>37.72</v>
      </c>
      <c r="AP67" s="23">
        <v>259.21</v>
      </c>
    </row>
    <row r="68" spans="41:42" ht="12.75">
      <c r="AO68" s="23">
        <v>38.23</v>
      </c>
      <c r="AP68" s="23">
        <v>258.7</v>
      </c>
    </row>
    <row r="69" spans="41:42" ht="12.75">
      <c r="AO69" s="23">
        <v>38.86</v>
      </c>
      <c r="AP69" s="23">
        <v>258.07</v>
      </c>
    </row>
    <row r="70" spans="41:42" ht="12.75">
      <c r="AO70" s="23">
        <v>39.4</v>
      </c>
      <c r="AP70" s="23">
        <v>257.53</v>
      </c>
    </row>
    <row r="71" spans="41:42" ht="12.75">
      <c r="AO71" s="23">
        <v>40.03</v>
      </c>
      <c r="AP71" s="23">
        <v>256.9</v>
      </c>
    </row>
    <row r="72" spans="41:42" ht="12.75">
      <c r="AO72" s="23">
        <v>40.54</v>
      </c>
      <c r="AP72" s="23">
        <v>256.39</v>
      </c>
    </row>
    <row r="73" spans="41:42" ht="12.75">
      <c r="AO73" s="23">
        <v>41.17</v>
      </c>
      <c r="AP73" s="23">
        <v>255.76</v>
      </c>
    </row>
    <row r="74" spans="41:42" ht="12.75">
      <c r="AO74" s="23">
        <v>41.85</v>
      </c>
      <c r="AP74" s="23">
        <v>255.08</v>
      </c>
    </row>
    <row r="75" spans="41:42" ht="12.75">
      <c r="AO75" s="23">
        <v>42.48</v>
      </c>
      <c r="AP75" s="23">
        <v>254.45</v>
      </c>
    </row>
    <row r="76" spans="41:42" ht="12.75">
      <c r="AO76" s="23">
        <v>42.99</v>
      </c>
      <c r="AP76" s="23">
        <v>253.94</v>
      </c>
    </row>
    <row r="77" spans="41:42" ht="12.75">
      <c r="AO77" s="23">
        <v>43.62</v>
      </c>
      <c r="AP77" s="23">
        <v>253.31</v>
      </c>
    </row>
    <row r="78" spans="41:42" ht="12.75">
      <c r="AO78" s="23">
        <v>44.16</v>
      </c>
      <c r="AP78" s="23">
        <v>252.77</v>
      </c>
    </row>
    <row r="79" spans="41:42" ht="12.75">
      <c r="AO79" s="23">
        <v>44.79</v>
      </c>
      <c r="AP79" s="23">
        <v>252.14</v>
      </c>
    </row>
    <row r="80" spans="41:42" ht="12.75">
      <c r="AO80" s="23">
        <v>45.3</v>
      </c>
      <c r="AP80" s="23">
        <v>251.63</v>
      </c>
    </row>
    <row r="81" spans="41:42" ht="12.75">
      <c r="AO81" s="23">
        <v>45.93</v>
      </c>
      <c r="AP81" s="23">
        <v>251</v>
      </c>
    </row>
    <row r="82" spans="41:42" ht="12.75">
      <c r="AO82" s="23">
        <v>46.36</v>
      </c>
      <c r="AP82" s="23">
        <v>250.57</v>
      </c>
    </row>
    <row r="83" spans="41:42" ht="12.75">
      <c r="AO83" s="23">
        <v>46.99</v>
      </c>
      <c r="AP83" s="23">
        <v>249.94</v>
      </c>
    </row>
    <row r="84" spans="41:42" ht="12.75">
      <c r="AO84" s="23">
        <v>47.5</v>
      </c>
      <c r="AP84" s="23">
        <v>249.43</v>
      </c>
    </row>
    <row r="85" spans="41:42" ht="12.75">
      <c r="AO85" s="23">
        <v>48.13</v>
      </c>
      <c r="AP85" s="23">
        <v>248.8</v>
      </c>
    </row>
    <row r="86" spans="41:42" ht="12.75">
      <c r="AO86" s="23">
        <v>48.67</v>
      </c>
      <c r="AP86" s="23">
        <v>248.26</v>
      </c>
    </row>
    <row r="87" spans="41:42" ht="12.75">
      <c r="AO87" s="23">
        <v>49.3</v>
      </c>
      <c r="AP87" s="23">
        <v>247.63</v>
      </c>
    </row>
    <row r="88" spans="41:42" ht="12.75">
      <c r="AO88" s="23">
        <v>49.81</v>
      </c>
      <c r="AP88" s="23">
        <v>247.12</v>
      </c>
    </row>
    <row r="89" spans="41:42" ht="12.75">
      <c r="AO89" s="23">
        <v>50.44</v>
      </c>
      <c r="AP89" s="23">
        <v>246.49</v>
      </c>
    </row>
    <row r="90" spans="41:42" ht="12.75">
      <c r="AO90" s="23">
        <v>51.12</v>
      </c>
      <c r="AP90" s="23">
        <v>245.81</v>
      </c>
    </row>
    <row r="91" spans="41:42" ht="12.75">
      <c r="AO91" s="23">
        <v>51.75</v>
      </c>
      <c r="AP91" s="23">
        <v>245.18</v>
      </c>
    </row>
    <row r="92" spans="41:42" ht="12.75">
      <c r="AO92" s="23">
        <v>52.26</v>
      </c>
      <c r="AP92" s="23">
        <v>244.67</v>
      </c>
    </row>
    <row r="93" spans="41:42" ht="12.75">
      <c r="AO93" s="23">
        <v>52.89</v>
      </c>
      <c r="AP93" s="23">
        <v>244.04</v>
      </c>
    </row>
    <row r="94" spans="41:42" ht="12.75">
      <c r="AO94" s="23">
        <v>53.43</v>
      </c>
      <c r="AP94" s="23">
        <v>243.5</v>
      </c>
    </row>
    <row r="95" spans="41:42" ht="12.75">
      <c r="AO95" s="23">
        <v>54.06</v>
      </c>
      <c r="AP95" s="23">
        <v>242.87</v>
      </c>
    </row>
    <row r="96" spans="41:42" ht="12.75">
      <c r="AO96" s="23">
        <v>54.57</v>
      </c>
      <c r="AP96" s="23">
        <v>242.36</v>
      </c>
    </row>
    <row r="97" spans="41:42" ht="12.75">
      <c r="AO97" s="23">
        <v>55.2</v>
      </c>
      <c r="AP97" s="23">
        <v>241.73</v>
      </c>
    </row>
    <row r="98" spans="41:42" ht="12.75">
      <c r="AO98" s="23">
        <v>55.56</v>
      </c>
      <c r="AP98" s="23">
        <v>241.37</v>
      </c>
    </row>
    <row r="99" spans="41:42" ht="12.75">
      <c r="AO99" s="23">
        <v>56.19</v>
      </c>
      <c r="AP99" s="23">
        <v>240.74</v>
      </c>
    </row>
    <row r="100" spans="41:42" ht="12.75">
      <c r="AO100" s="23">
        <v>56.7</v>
      </c>
      <c r="AP100" s="23">
        <v>240.23</v>
      </c>
    </row>
    <row r="101" spans="41:42" ht="12.75">
      <c r="AO101" s="23">
        <v>57.33</v>
      </c>
      <c r="AP101" s="23">
        <v>239.6</v>
      </c>
    </row>
    <row r="102" spans="41:42" ht="12.75">
      <c r="AO102" s="23">
        <v>57.87</v>
      </c>
      <c r="AP102" s="23">
        <v>239.06</v>
      </c>
    </row>
    <row r="103" spans="41:42" ht="12.75">
      <c r="AO103" s="23">
        <v>58.5</v>
      </c>
      <c r="AP103" s="23">
        <v>238.43</v>
      </c>
    </row>
    <row r="104" spans="41:42" ht="12.75">
      <c r="AO104" s="23">
        <v>59.01</v>
      </c>
      <c r="AP104" s="23">
        <v>237.92</v>
      </c>
    </row>
    <row r="105" spans="41:42" ht="12.75">
      <c r="AO105" s="23">
        <v>59.64</v>
      </c>
      <c r="AP105" s="23">
        <v>237.29</v>
      </c>
    </row>
    <row r="106" spans="41:42" ht="12.75">
      <c r="AO106" s="23">
        <v>60.32</v>
      </c>
      <c r="AP106" s="23">
        <v>236.61</v>
      </c>
    </row>
    <row r="107" spans="41:42" ht="12.75">
      <c r="AO107" s="23">
        <v>60.95</v>
      </c>
      <c r="AP107" s="23">
        <v>235.98</v>
      </c>
    </row>
    <row r="108" spans="41:42" ht="12.75">
      <c r="AO108" s="23">
        <v>61.46</v>
      </c>
      <c r="AP108" s="23">
        <v>235.47</v>
      </c>
    </row>
    <row r="109" spans="41:42" ht="12.75">
      <c r="AO109" s="23">
        <v>62.09</v>
      </c>
      <c r="AP109" s="23">
        <v>234.84</v>
      </c>
    </row>
    <row r="110" spans="41:42" ht="12.75">
      <c r="AO110" s="23">
        <v>62.63</v>
      </c>
      <c r="AP110" s="23">
        <v>234.3</v>
      </c>
    </row>
    <row r="111" spans="41:42" ht="12.75">
      <c r="AO111" s="23">
        <v>63.26</v>
      </c>
      <c r="AP111" s="23">
        <v>233.67</v>
      </c>
    </row>
    <row r="112" spans="41:42" ht="12.75">
      <c r="AO112" s="23">
        <v>63.77</v>
      </c>
      <c r="AP112" s="23">
        <v>233.16</v>
      </c>
    </row>
    <row r="113" spans="41:42" ht="12.75">
      <c r="AO113" s="23">
        <v>64.4</v>
      </c>
      <c r="AP113" s="23">
        <v>232.53</v>
      </c>
    </row>
    <row r="114" spans="41:42" ht="12.75">
      <c r="AO114" s="23">
        <v>64.83</v>
      </c>
      <c r="AP114" s="23">
        <v>232.1</v>
      </c>
    </row>
    <row r="115" spans="41:42" ht="12.75">
      <c r="AO115" s="23">
        <v>65.46</v>
      </c>
      <c r="AP115" s="23">
        <v>231.47</v>
      </c>
    </row>
    <row r="116" spans="41:42" ht="12.75">
      <c r="AO116" s="23">
        <v>65.97</v>
      </c>
      <c r="AP116" s="23">
        <v>230.96</v>
      </c>
    </row>
    <row r="117" spans="41:42" ht="12.75">
      <c r="AO117" s="23">
        <v>66.6</v>
      </c>
      <c r="AP117" s="23">
        <v>230.33</v>
      </c>
    </row>
    <row r="118" spans="41:42" ht="12.75">
      <c r="AO118" s="23">
        <v>67.14</v>
      </c>
      <c r="AP118" s="23">
        <v>229.79</v>
      </c>
    </row>
    <row r="119" spans="41:42" ht="12.75">
      <c r="AO119" s="23">
        <v>67.77</v>
      </c>
      <c r="AP119" s="23">
        <v>229.16</v>
      </c>
    </row>
    <row r="120" spans="41:42" ht="12.75">
      <c r="AO120" s="23">
        <v>68.28</v>
      </c>
      <c r="AP120" s="23">
        <v>228.65</v>
      </c>
    </row>
    <row r="121" spans="41:42" ht="12.75">
      <c r="AO121" s="23">
        <v>68.91</v>
      </c>
      <c r="AP121" s="23">
        <v>228.02</v>
      </c>
    </row>
    <row r="122" spans="41:42" ht="12.75">
      <c r="AO122" s="23">
        <v>69.59</v>
      </c>
      <c r="AP122" s="23">
        <v>227.34</v>
      </c>
    </row>
    <row r="123" spans="41:42" ht="12.75">
      <c r="AO123" s="23">
        <v>70.22</v>
      </c>
      <c r="AP123" s="23">
        <v>226.71</v>
      </c>
    </row>
    <row r="124" spans="41:42" ht="12.75">
      <c r="AO124" s="23">
        <v>70.73</v>
      </c>
      <c r="AP124" s="23">
        <v>226.2</v>
      </c>
    </row>
    <row r="125" spans="41:42" ht="12.75">
      <c r="AO125" s="23">
        <v>71.36</v>
      </c>
      <c r="AP125" s="23">
        <v>225.57</v>
      </c>
    </row>
    <row r="126" spans="41:42" ht="12.75">
      <c r="AO126" s="23">
        <v>71.9</v>
      </c>
      <c r="AP126" s="23">
        <v>225.03</v>
      </c>
    </row>
    <row r="127" spans="41:42" ht="12.75">
      <c r="AO127" s="23">
        <v>72.53</v>
      </c>
      <c r="AP127" s="23">
        <v>224.4</v>
      </c>
    </row>
    <row r="128" spans="41:42" ht="12.75">
      <c r="AO128" s="23">
        <v>73.04</v>
      </c>
      <c r="AP128" s="23">
        <v>223.89</v>
      </c>
    </row>
    <row r="129" spans="41:42" ht="12.75">
      <c r="AO129" s="23">
        <v>73.67</v>
      </c>
      <c r="AP129" s="23">
        <v>223.26</v>
      </c>
    </row>
    <row r="130" spans="41:42" ht="12.75">
      <c r="AO130" s="23">
        <v>74.25</v>
      </c>
      <c r="AP130" s="23">
        <v>222.68</v>
      </c>
    </row>
    <row r="131" spans="41:42" ht="12.75">
      <c r="AO131" s="23">
        <v>74.88</v>
      </c>
      <c r="AP131" s="23">
        <v>222.05</v>
      </c>
    </row>
    <row r="132" spans="41:42" ht="12.75">
      <c r="AO132" s="23">
        <v>75.39</v>
      </c>
      <c r="AP132" s="23">
        <v>221.54</v>
      </c>
    </row>
    <row r="133" spans="41:42" ht="12.75">
      <c r="AO133" s="23">
        <v>76.02</v>
      </c>
      <c r="AP133" s="23">
        <v>220.91</v>
      </c>
    </row>
    <row r="134" spans="41:42" ht="12.75">
      <c r="AO134" s="23">
        <v>76.56</v>
      </c>
      <c r="AP134" s="23">
        <v>220.37</v>
      </c>
    </row>
    <row r="135" spans="41:42" ht="12.75">
      <c r="AO135" s="23">
        <v>77.19</v>
      </c>
      <c r="AP135" s="23">
        <v>219.74</v>
      </c>
    </row>
    <row r="136" spans="41:42" ht="12.75">
      <c r="AO136" s="23">
        <v>77.7</v>
      </c>
      <c r="AP136" s="23">
        <v>219.23</v>
      </c>
    </row>
    <row r="137" spans="41:42" ht="12.75">
      <c r="AO137" s="23">
        <v>78.33</v>
      </c>
      <c r="AP137" s="23">
        <v>218.6</v>
      </c>
    </row>
    <row r="138" spans="41:42" ht="12.75">
      <c r="AO138" s="23">
        <v>79.01</v>
      </c>
      <c r="AP138" s="23">
        <v>217.92</v>
      </c>
    </row>
    <row r="139" spans="41:42" ht="12.75">
      <c r="AO139" s="23">
        <v>79.64</v>
      </c>
      <c r="AP139" s="23">
        <v>217.29</v>
      </c>
    </row>
    <row r="140" spans="41:42" ht="12.75">
      <c r="AO140" s="23">
        <v>80.15</v>
      </c>
      <c r="AP140" s="23">
        <v>216.78</v>
      </c>
    </row>
    <row r="141" spans="41:42" ht="12.75">
      <c r="AO141" s="23">
        <v>80.78</v>
      </c>
      <c r="AP141" s="23">
        <v>216.15</v>
      </c>
    </row>
    <row r="142" spans="41:42" ht="12.75">
      <c r="AO142" s="23">
        <v>81.32</v>
      </c>
      <c r="AP142" s="23">
        <v>215.61</v>
      </c>
    </row>
    <row r="143" spans="41:42" ht="12.75">
      <c r="AO143" s="23">
        <v>81.95</v>
      </c>
      <c r="AP143" s="23">
        <v>214.98</v>
      </c>
    </row>
    <row r="144" spans="41:42" ht="12.75">
      <c r="AO144" s="23">
        <v>82.46</v>
      </c>
      <c r="AP144" s="23">
        <v>214.47</v>
      </c>
    </row>
    <row r="145" spans="41:42" ht="12.75">
      <c r="AO145" s="23">
        <v>83.09</v>
      </c>
      <c r="AP145" s="23">
        <v>213.84</v>
      </c>
    </row>
    <row r="146" spans="41:42" ht="12.75">
      <c r="AO146" s="23">
        <v>83.52</v>
      </c>
      <c r="AP146" s="23">
        <v>213.41</v>
      </c>
    </row>
    <row r="147" spans="41:42" ht="12.75">
      <c r="AO147" s="23">
        <v>84.15</v>
      </c>
      <c r="AP147" s="23">
        <v>212.78</v>
      </c>
    </row>
    <row r="148" spans="41:42" ht="12.75">
      <c r="AO148" s="23">
        <v>84.66</v>
      </c>
      <c r="AP148" s="23">
        <v>212.27</v>
      </c>
    </row>
    <row r="149" spans="41:42" ht="12.75">
      <c r="AO149" s="23">
        <v>85.29</v>
      </c>
      <c r="AP149" s="23">
        <v>211.64</v>
      </c>
    </row>
    <row r="150" spans="41:42" ht="12.75">
      <c r="AO150" s="23">
        <v>85.83</v>
      </c>
      <c r="AP150" s="23">
        <v>211.1</v>
      </c>
    </row>
    <row r="151" spans="41:42" ht="12.75">
      <c r="AO151" s="23">
        <v>86.46</v>
      </c>
      <c r="AP151" s="23">
        <v>210.47</v>
      </c>
    </row>
    <row r="152" spans="41:42" ht="12.75">
      <c r="AO152" s="23">
        <v>86.97</v>
      </c>
      <c r="AP152" s="23">
        <v>209.96</v>
      </c>
    </row>
    <row r="153" spans="41:42" ht="12.75">
      <c r="AO153" s="23">
        <v>87.6</v>
      </c>
      <c r="AP153" s="23">
        <v>209.33</v>
      </c>
    </row>
    <row r="154" spans="41:42" ht="12.75">
      <c r="AO154" s="23">
        <v>88.28</v>
      </c>
      <c r="AP154" s="23">
        <v>208.65</v>
      </c>
    </row>
    <row r="155" spans="41:42" ht="12.75">
      <c r="AO155" s="23">
        <v>88.91</v>
      </c>
      <c r="AP155" s="23">
        <v>208.02</v>
      </c>
    </row>
    <row r="156" spans="41:42" ht="12.75">
      <c r="AO156" s="23">
        <v>89.42</v>
      </c>
      <c r="AP156" s="23">
        <v>207.51</v>
      </c>
    </row>
    <row r="157" spans="41:42" ht="12.75">
      <c r="AO157" s="23">
        <v>90.05</v>
      </c>
      <c r="AP157" s="23">
        <v>206.88</v>
      </c>
    </row>
    <row r="158" spans="41:42" ht="12.75">
      <c r="AO158" s="23">
        <v>90.59</v>
      </c>
      <c r="AP158" s="23">
        <v>206.34</v>
      </c>
    </row>
    <row r="159" spans="41:42" ht="12.75">
      <c r="AO159" s="23">
        <v>91.22</v>
      </c>
      <c r="AP159" s="23">
        <v>205.71</v>
      </c>
    </row>
    <row r="160" spans="41:42" ht="12.75">
      <c r="AO160" s="23">
        <v>91.73</v>
      </c>
      <c r="AP160" s="23">
        <v>205.2</v>
      </c>
    </row>
    <row r="161" spans="41:42" ht="12.75">
      <c r="AO161" s="23">
        <v>92.36</v>
      </c>
      <c r="AP161" s="23">
        <v>204.57</v>
      </c>
    </row>
    <row r="162" spans="41:42" ht="12.75">
      <c r="AO162" s="23">
        <v>92.72</v>
      </c>
      <c r="AP162" s="23">
        <v>204.21</v>
      </c>
    </row>
    <row r="163" spans="41:42" ht="12.75">
      <c r="AO163" s="23">
        <v>93.35</v>
      </c>
      <c r="AP163" s="23">
        <v>203.58</v>
      </c>
    </row>
    <row r="164" spans="41:42" ht="12.75">
      <c r="AO164" s="23">
        <v>93.86</v>
      </c>
      <c r="AP164" s="23">
        <v>203.07</v>
      </c>
    </row>
    <row r="165" spans="41:42" ht="12.75">
      <c r="AO165" s="23">
        <v>94.49</v>
      </c>
      <c r="AP165" s="23">
        <v>202.44</v>
      </c>
    </row>
    <row r="166" spans="41:42" ht="12.75">
      <c r="AO166" s="23">
        <v>95.03</v>
      </c>
      <c r="AP166" s="23">
        <v>201.9</v>
      </c>
    </row>
    <row r="167" spans="41:42" ht="12.75">
      <c r="AO167" s="23">
        <v>95.66</v>
      </c>
      <c r="AP167" s="23">
        <v>201.27</v>
      </c>
    </row>
    <row r="168" spans="41:42" ht="12.75">
      <c r="AO168" s="23">
        <v>96.17</v>
      </c>
      <c r="AP168" s="23">
        <v>200.76</v>
      </c>
    </row>
    <row r="169" spans="41:42" ht="12.75">
      <c r="AO169" s="23">
        <v>96.8</v>
      </c>
      <c r="AP169" s="23">
        <v>200.13</v>
      </c>
    </row>
    <row r="170" spans="41:42" ht="12.75">
      <c r="AO170" s="23">
        <v>97.48</v>
      </c>
      <c r="AP170" s="23">
        <v>199.45</v>
      </c>
    </row>
    <row r="171" spans="41:42" ht="12.75">
      <c r="AO171" s="23">
        <v>98.11</v>
      </c>
      <c r="AP171" s="23">
        <v>198.82</v>
      </c>
    </row>
    <row r="172" spans="41:42" ht="12.75">
      <c r="AO172" s="23">
        <v>98.62</v>
      </c>
      <c r="AP172" s="23">
        <v>198.31</v>
      </c>
    </row>
    <row r="173" spans="41:42" ht="12.75">
      <c r="AO173" s="23">
        <v>99.25</v>
      </c>
      <c r="AP173" s="23">
        <v>197.68</v>
      </c>
    </row>
    <row r="174" spans="41:42" ht="12.75">
      <c r="AO174" s="23">
        <v>99.79</v>
      </c>
      <c r="AP174" s="23">
        <v>197.14</v>
      </c>
    </row>
    <row r="175" spans="41:42" ht="12.75">
      <c r="AO175" s="23">
        <v>100.42</v>
      </c>
      <c r="AP175" s="23">
        <v>196.51</v>
      </c>
    </row>
    <row r="176" spans="41:42" ht="12.75">
      <c r="AO176" s="23">
        <v>100.93</v>
      </c>
      <c r="AP176" s="23">
        <v>196</v>
      </c>
    </row>
    <row r="177" spans="41:42" ht="12.75">
      <c r="AO177" s="23">
        <v>101.56</v>
      </c>
      <c r="AP177" s="23">
        <v>195.37</v>
      </c>
    </row>
    <row r="178" spans="41:42" ht="12.75">
      <c r="AO178" s="23">
        <v>101.99</v>
      </c>
      <c r="AP178" s="23">
        <v>194.94</v>
      </c>
    </row>
    <row r="179" spans="41:42" ht="12.75">
      <c r="AO179" s="23">
        <v>102.62</v>
      </c>
      <c r="AP179" s="23">
        <v>194.31</v>
      </c>
    </row>
    <row r="180" spans="41:42" ht="12.75">
      <c r="AO180" s="23">
        <v>103.13</v>
      </c>
      <c r="AP180" s="23">
        <v>193.8</v>
      </c>
    </row>
    <row r="181" spans="41:42" ht="12.75">
      <c r="AO181" s="23">
        <v>103.76</v>
      </c>
      <c r="AP181" s="23">
        <v>193.17</v>
      </c>
    </row>
    <row r="182" spans="41:42" ht="12.75">
      <c r="AO182" s="23">
        <v>104.3</v>
      </c>
      <c r="AP182" s="23">
        <v>192.63</v>
      </c>
    </row>
    <row r="183" spans="41:42" ht="12.75">
      <c r="AO183" s="23">
        <v>104.93</v>
      </c>
      <c r="AP183" s="23">
        <v>192</v>
      </c>
    </row>
    <row r="184" spans="41:42" ht="12.75">
      <c r="AO184" s="23">
        <v>105.44</v>
      </c>
      <c r="AP184" s="23">
        <v>191.49</v>
      </c>
    </row>
    <row r="185" spans="41:42" ht="12.75">
      <c r="AO185" s="23">
        <v>106.07</v>
      </c>
      <c r="AP185" s="23">
        <v>190.86</v>
      </c>
    </row>
    <row r="186" spans="41:42" ht="12.75">
      <c r="AO186" s="23">
        <v>106.75</v>
      </c>
      <c r="AP186" s="23">
        <v>190.18</v>
      </c>
    </row>
    <row r="187" spans="41:42" ht="12.75">
      <c r="AO187" s="23">
        <v>107.38</v>
      </c>
      <c r="AP187" s="23">
        <v>189.55</v>
      </c>
    </row>
    <row r="188" spans="41:42" ht="12.75">
      <c r="AO188" s="23">
        <v>107.89</v>
      </c>
      <c r="AP188" s="23">
        <v>189.04</v>
      </c>
    </row>
    <row r="189" spans="41:42" ht="12.75">
      <c r="AO189" s="23">
        <v>108.52</v>
      </c>
      <c r="AP189" s="23">
        <v>188.41</v>
      </c>
    </row>
    <row r="190" spans="41:42" ht="12.75">
      <c r="AO190" s="23">
        <v>109.06</v>
      </c>
      <c r="AP190" s="23">
        <v>187.87</v>
      </c>
    </row>
    <row r="191" spans="41:42" ht="12.75">
      <c r="AO191" s="23">
        <v>109.69</v>
      </c>
      <c r="AP191" s="23">
        <v>187.24</v>
      </c>
    </row>
    <row r="192" spans="41:42" ht="12.75">
      <c r="AO192" s="23">
        <v>110.2</v>
      </c>
      <c r="AP192" s="23">
        <v>186.73</v>
      </c>
    </row>
    <row r="193" spans="41:42" ht="12.75">
      <c r="AO193" s="23">
        <v>110.83</v>
      </c>
      <c r="AP193" s="23">
        <v>186.1</v>
      </c>
    </row>
    <row r="194" spans="41:42" ht="12.75">
      <c r="AO194" s="23">
        <v>111.34</v>
      </c>
      <c r="AP194" s="23">
        <v>185.59</v>
      </c>
    </row>
    <row r="195" spans="41:42" ht="12.75">
      <c r="AO195" s="23">
        <v>111.97</v>
      </c>
      <c r="AP195" s="23">
        <v>184.96</v>
      </c>
    </row>
    <row r="196" spans="41:42" ht="12.75">
      <c r="AO196" s="23">
        <v>112.48</v>
      </c>
      <c r="AP196" s="23">
        <v>184.45</v>
      </c>
    </row>
    <row r="197" spans="41:42" ht="12.75">
      <c r="AO197" s="23">
        <v>113.11</v>
      </c>
      <c r="AP197" s="23">
        <v>183.82</v>
      </c>
    </row>
    <row r="198" spans="41:42" ht="12.75">
      <c r="AO198" s="23">
        <v>113.65</v>
      </c>
      <c r="AP198" s="23">
        <v>183.28</v>
      </c>
    </row>
    <row r="199" spans="41:42" ht="12.75">
      <c r="AO199" s="23">
        <v>114.28</v>
      </c>
      <c r="AP199" s="23">
        <v>182.65</v>
      </c>
    </row>
    <row r="200" spans="41:42" ht="12.75">
      <c r="AO200" s="23">
        <v>114.79</v>
      </c>
      <c r="AP200" s="23">
        <v>182.14</v>
      </c>
    </row>
    <row r="201" spans="41:42" ht="12.75">
      <c r="AO201" s="23">
        <v>115.42</v>
      </c>
      <c r="AP201" s="23">
        <v>181.51</v>
      </c>
    </row>
    <row r="202" spans="41:42" ht="12.75">
      <c r="AO202" s="23">
        <v>116.1</v>
      </c>
      <c r="AP202" s="23">
        <v>180.83</v>
      </c>
    </row>
    <row r="203" spans="41:42" ht="12.75">
      <c r="AO203" s="23">
        <v>116.73</v>
      </c>
      <c r="AP203" s="23">
        <v>180.2</v>
      </c>
    </row>
    <row r="204" spans="41:42" ht="12.75">
      <c r="AO204" s="23">
        <v>117.24</v>
      </c>
      <c r="AP204" s="23">
        <v>179.69</v>
      </c>
    </row>
    <row r="205" spans="41:42" ht="12.75">
      <c r="AO205" s="23">
        <v>117.87</v>
      </c>
      <c r="AP205" s="23">
        <v>179.06</v>
      </c>
    </row>
    <row r="206" spans="41:42" ht="12.75">
      <c r="AO206" s="23">
        <v>118.41</v>
      </c>
      <c r="AP206" s="23">
        <v>178.52</v>
      </c>
    </row>
    <row r="207" spans="41:42" ht="12.75">
      <c r="AO207" s="23">
        <v>119.04</v>
      </c>
      <c r="AP207" s="23">
        <v>177.89</v>
      </c>
    </row>
    <row r="208" spans="41:42" ht="12.75">
      <c r="AO208" s="23">
        <v>119.55</v>
      </c>
      <c r="AP208" s="23">
        <v>177.38</v>
      </c>
    </row>
    <row r="209" spans="41:42" ht="12.75">
      <c r="AO209" s="23">
        <v>120.18</v>
      </c>
      <c r="AP209" s="23">
        <v>176.75</v>
      </c>
    </row>
    <row r="210" spans="41:42" ht="12.75">
      <c r="AO210" s="23">
        <v>120.61</v>
      </c>
      <c r="AP210" s="23">
        <v>176.32</v>
      </c>
    </row>
    <row r="211" spans="41:42" ht="12.75">
      <c r="AO211" s="23">
        <v>121.24</v>
      </c>
      <c r="AP211" s="23">
        <v>175.69</v>
      </c>
    </row>
    <row r="212" spans="41:42" ht="12.75">
      <c r="AO212" s="23">
        <v>121.75</v>
      </c>
      <c r="AP212" s="23">
        <v>175.18</v>
      </c>
    </row>
    <row r="213" spans="41:42" ht="12.75">
      <c r="AO213" s="23">
        <v>122.38</v>
      </c>
      <c r="AP213" s="23">
        <v>174.55</v>
      </c>
    </row>
    <row r="214" spans="41:42" ht="12.75">
      <c r="AO214" s="23">
        <v>122.92</v>
      </c>
      <c r="AP214" s="23">
        <v>174.01</v>
      </c>
    </row>
    <row r="215" spans="41:42" ht="12.75">
      <c r="AO215" s="23">
        <v>123.55</v>
      </c>
      <c r="AP215" s="23">
        <v>173.38</v>
      </c>
    </row>
    <row r="216" spans="41:42" ht="12.75">
      <c r="AO216" s="23">
        <v>124.06</v>
      </c>
      <c r="AP216" s="23">
        <v>172.87</v>
      </c>
    </row>
    <row r="217" spans="41:42" ht="12.75">
      <c r="AO217" s="23">
        <v>124.69</v>
      </c>
      <c r="AP217" s="23">
        <v>172.24</v>
      </c>
    </row>
    <row r="218" spans="41:42" ht="12.75">
      <c r="AO218" s="23">
        <v>125.37</v>
      </c>
      <c r="AP218" s="23">
        <v>171.56</v>
      </c>
    </row>
    <row r="219" spans="41:42" ht="12.75">
      <c r="AO219" s="23">
        <v>126</v>
      </c>
      <c r="AP219" s="23">
        <v>170.93</v>
      </c>
    </row>
    <row r="220" spans="41:42" ht="12.75">
      <c r="AO220" s="23">
        <v>126.51</v>
      </c>
      <c r="AP220" s="23">
        <v>170.42</v>
      </c>
    </row>
    <row r="221" spans="41:42" ht="12.75">
      <c r="AO221" s="23">
        <v>127.14</v>
      </c>
      <c r="AP221" s="23">
        <v>169.79</v>
      </c>
    </row>
    <row r="222" spans="41:42" ht="12.75">
      <c r="AO222" s="23">
        <v>127.68</v>
      </c>
      <c r="AP222" s="23">
        <v>169.25</v>
      </c>
    </row>
    <row r="223" spans="41:42" ht="12.75">
      <c r="AO223" s="23">
        <v>128.31</v>
      </c>
      <c r="AP223" s="23">
        <v>168.62</v>
      </c>
    </row>
    <row r="224" spans="41:42" ht="12.75">
      <c r="AO224" s="23">
        <v>128.82</v>
      </c>
      <c r="AP224" s="23">
        <v>168.11</v>
      </c>
    </row>
    <row r="225" spans="41:42" ht="12.75">
      <c r="AO225" s="23">
        <v>129.45</v>
      </c>
      <c r="AP225" s="23">
        <v>167.48</v>
      </c>
    </row>
    <row r="226" spans="41:42" ht="12.75">
      <c r="AO226" s="23">
        <v>129.81</v>
      </c>
      <c r="AP226" s="23">
        <v>167.12</v>
      </c>
    </row>
    <row r="227" spans="41:42" ht="12.75">
      <c r="AO227" s="23">
        <v>130.44</v>
      </c>
      <c r="AP227" s="23">
        <v>166.49</v>
      </c>
    </row>
    <row r="228" spans="41:42" ht="12.75">
      <c r="AO228" s="23">
        <v>130.95</v>
      </c>
      <c r="AP228" s="23">
        <v>165.98</v>
      </c>
    </row>
    <row r="229" spans="41:42" ht="12.75">
      <c r="AO229" s="23">
        <v>131.58</v>
      </c>
      <c r="AP229" s="23">
        <v>165.35</v>
      </c>
    </row>
    <row r="230" spans="41:42" ht="12.75">
      <c r="AO230" s="23">
        <v>132.12</v>
      </c>
      <c r="AP230" s="23">
        <v>164.81</v>
      </c>
    </row>
    <row r="231" spans="41:42" ht="12.75">
      <c r="AO231" s="23">
        <v>132.75</v>
      </c>
      <c r="AP231" s="23">
        <v>164.18</v>
      </c>
    </row>
    <row r="232" spans="41:42" ht="12.75">
      <c r="AO232" s="23">
        <v>133.26</v>
      </c>
      <c r="AP232" s="23">
        <v>163.67</v>
      </c>
    </row>
    <row r="233" spans="41:42" ht="12.75">
      <c r="AO233" s="23">
        <v>133.89</v>
      </c>
      <c r="AP233" s="23">
        <v>163.04</v>
      </c>
    </row>
    <row r="234" spans="41:42" ht="12.75">
      <c r="AO234" s="23">
        <v>134.57</v>
      </c>
      <c r="AP234" s="23">
        <v>162.36</v>
      </c>
    </row>
    <row r="235" spans="41:42" ht="12.75">
      <c r="AO235" s="23">
        <v>135.2</v>
      </c>
      <c r="AP235" s="23">
        <v>161.73</v>
      </c>
    </row>
    <row r="236" spans="41:42" ht="12.75">
      <c r="AO236" s="23">
        <v>135.71</v>
      </c>
      <c r="AP236" s="23">
        <v>161.22</v>
      </c>
    </row>
    <row r="237" spans="41:42" ht="12.75">
      <c r="AO237" s="23">
        <v>136.34</v>
      </c>
      <c r="AP237" s="23">
        <v>160.59</v>
      </c>
    </row>
    <row r="238" spans="41:42" ht="12.75">
      <c r="AO238" s="23">
        <v>136.88</v>
      </c>
      <c r="AP238" s="23">
        <v>160.05</v>
      </c>
    </row>
    <row r="239" spans="41:42" ht="12.75">
      <c r="AO239" s="23">
        <v>137.51</v>
      </c>
      <c r="AP239" s="23">
        <v>159.42</v>
      </c>
    </row>
    <row r="240" spans="41:42" ht="12.75">
      <c r="AO240" s="23">
        <v>138.02</v>
      </c>
      <c r="AP240" s="23">
        <v>158.91</v>
      </c>
    </row>
    <row r="241" spans="41:42" ht="12.75">
      <c r="AO241" s="23">
        <v>138.65</v>
      </c>
      <c r="AP241" s="23">
        <v>158.28</v>
      </c>
    </row>
    <row r="242" spans="41:42" ht="12.75">
      <c r="AO242" s="23">
        <v>139.08</v>
      </c>
      <c r="AP242" s="23">
        <v>157.85</v>
      </c>
    </row>
    <row r="243" spans="41:42" ht="12.75">
      <c r="AO243" s="23">
        <v>139.71</v>
      </c>
      <c r="AP243" s="23">
        <v>157.22</v>
      </c>
    </row>
    <row r="244" spans="41:42" ht="12.75">
      <c r="AO244" s="39">
        <v>140.22</v>
      </c>
      <c r="AP244" s="39">
        <v>156.71</v>
      </c>
    </row>
    <row r="245" spans="41:42" ht="12.75">
      <c r="AO245" s="23">
        <v>140.85</v>
      </c>
      <c r="AP245" s="23">
        <v>156.08</v>
      </c>
    </row>
    <row r="246" spans="41:42" ht="12.75">
      <c r="AO246" s="23">
        <v>141.39</v>
      </c>
      <c r="AP246" s="23">
        <v>155.54</v>
      </c>
    </row>
    <row r="247" spans="41:42" ht="12.75">
      <c r="AO247" s="23">
        <v>142.02</v>
      </c>
      <c r="AP247" s="23">
        <v>154.91</v>
      </c>
    </row>
    <row r="248" spans="41:42" ht="12.75">
      <c r="AO248" s="23">
        <v>142.53</v>
      </c>
      <c r="AP248" s="23">
        <v>154.4</v>
      </c>
    </row>
    <row r="249" spans="41:42" ht="12.75">
      <c r="AO249" s="23">
        <v>143.16</v>
      </c>
      <c r="AP249" s="23">
        <v>153.77</v>
      </c>
    </row>
    <row r="250" spans="41:42" ht="12.75">
      <c r="AO250" s="23">
        <v>143.84</v>
      </c>
      <c r="AP250" s="23">
        <v>153.09</v>
      </c>
    </row>
    <row r="251" spans="41:42" ht="12.75">
      <c r="AO251" s="23">
        <v>144.47</v>
      </c>
      <c r="AP251" s="23">
        <v>152.46</v>
      </c>
    </row>
    <row r="252" spans="41:42" ht="12.75">
      <c r="AO252" s="23">
        <v>144.98</v>
      </c>
      <c r="AP252" s="23">
        <v>151.95</v>
      </c>
    </row>
    <row r="253" spans="41:42" ht="12.75">
      <c r="AO253" s="23">
        <v>145.61</v>
      </c>
      <c r="AP253" s="23">
        <v>151.32</v>
      </c>
    </row>
    <row r="254" spans="41:42" ht="12.75">
      <c r="AO254" s="23">
        <v>146.15</v>
      </c>
      <c r="AP254" s="23">
        <v>150.78</v>
      </c>
    </row>
    <row r="255" spans="41:42" ht="12.75">
      <c r="AO255" s="23">
        <v>146.78</v>
      </c>
      <c r="AP255" s="23">
        <v>150.15</v>
      </c>
    </row>
    <row r="256" spans="41:42" ht="12.75">
      <c r="AO256" s="23">
        <v>147.29</v>
      </c>
      <c r="AP256" s="23">
        <v>149.64</v>
      </c>
    </row>
    <row r="257" spans="41:42" ht="12.75">
      <c r="AO257" s="23">
        <v>147.92</v>
      </c>
      <c r="AP257" s="23">
        <v>149.01</v>
      </c>
    </row>
    <row r="258" spans="41:42" ht="12.75">
      <c r="AO258" s="23">
        <v>149.01</v>
      </c>
      <c r="AP258" s="23">
        <v>147.92</v>
      </c>
    </row>
    <row r="259" spans="41:42" ht="12.75">
      <c r="AO259" s="23">
        <v>149.64</v>
      </c>
      <c r="AP259" s="23">
        <v>147.29</v>
      </c>
    </row>
    <row r="260" spans="41:42" ht="12.75">
      <c r="AO260" s="23">
        <v>150.15</v>
      </c>
      <c r="AP260" s="23">
        <v>146.78</v>
      </c>
    </row>
    <row r="261" spans="41:42" ht="12.75">
      <c r="AO261" s="23">
        <v>150.78</v>
      </c>
      <c r="AP261" s="23">
        <v>146.15</v>
      </c>
    </row>
    <row r="262" spans="41:42" ht="12.75">
      <c r="AO262" s="23">
        <v>151.32</v>
      </c>
      <c r="AP262" s="23">
        <v>145.61</v>
      </c>
    </row>
    <row r="263" spans="41:42" ht="12.75">
      <c r="AO263" s="23">
        <v>151.95</v>
      </c>
      <c r="AP263" s="23">
        <v>144.98</v>
      </c>
    </row>
    <row r="264" spans="41:42" ht="12.75">
      <c r="AO264" s="23">
        <v>152.46</v>
      </c>
      <c r="AP264" s="23">
        <v>144.47</v>
      </c>
    </row>
    <row r="265" spans="41:42" ht="12.75">
      <c r="AO265" s="23">
        <v>153.09</v>
      </c>
      <c r="AP265" s="23">
        <v>143.84</v>
      </c>
    </row>
    <row r="266" spans="41:42" ht="12.75">
      <c r="AO266" s="23">
        <v>153.77</v>
      </c>
      <c r="AP266" s="23">
        <v>143.16</v>
      </c>
    </row>
    <row r="267" spans="41:42" ht="12.75">
      <c r="AO267" s="23">
        <v>154.4</v>
      </c>
      <c r="AP267" s="23">
        <v>142.53</v>
      </c>
    </row>
    <row r="268" spans="41:42" ht="12.75">
      <c r="AO268" s="23">
        <v>154.91</v>
      </c>
      <c r="AP268" s="23">
        <v>142.02</v>
      </c>
    </row>
    <row r="269" spans="41:42" ht="12.75">
      <c r="AO269" s="23">
        <v>155.54</v>
      </c>
      <c r="AP269" s="23">
        <v>141.39</v>
      </c>
    </row>
    <row r="270" spans="41:42" ht="12.75">
      <c r="AO270" s="23">
        <v>156.08</v>
      </c>
      <c r="AP270" s="23">
        <v>140.85</v>
      </c>
    </row>
    <row r="271" spans="41:42" ht="12.75">
      <c r="AO271" s="23">
        <v>156.71</v>
      </c>
      <c r="AP271" s="23">
        <v>140.22</v>
      </c>
    </row>
    <row r="272" spans="41:42" ht="12.75">
      <c r="AO272" s="23">
        <v>157.22</v>
      </c>
      <c r="AP272" s="23">
        <v>139.71</v>
      </c>
    </row>
    <row r="273" spans="41:42" ht="12.75">
      <c r="AO273" s="23">
        <v>157.85</v>
      </c>
      <c r="AP273" s="23">
        <v>139.08</v>
      </c>
    </row>
    <row r="274" spans="41:42" ht="12.75">
      <c r="AO274" s="23">
        <v>158.28</v>
      </c>
      <c r="AP274" s="23">
        <v>138.65</v>
      </c>
    </row>
    <row r="275" spans="41:42" ht="12.75">
      <c r="AO275" s="23">
        <v>158.91</v>
      </c>
      <c r="AP275" s="23">
        <v>138.02</v>
      </c>
    </row>
    <row r="276" spans="41:42" ht="12.75">
      <c r="AO276" s="23">
        <v>159.42</v>
      </c>
      <c r="AP276" s="23">
        <v>137.51</v>
      </c>
    </row>
    <row r="277" spans="41:42" ht="12.75">
      <c r="AO277" s="23">
        <v>160.05</v>
      </c>
      <c r="AP277" s="23">
        <v>136.88</v>
      </c>
    </row>
    <row r="278" spans="41:42" ht="12.75">
      <c r="AO278" s="23">
        <v>160.59</v>
      </c>
      <c r="AP278" s="23">
        <v>136.34</v>
      </c>
    </row>
    <row r="279" spans="41:42" ht="12.75">
      <c r="AO279" s="23">
        <v>161.22</v>
      </c>
      <c r="AP279" s="23">
        <v>135.71</v>
      </c>
    </row>
    <row r="280" spans="41:42" ht="12.75">
      <c r="AO280" s="23">
        <v>161.73</v>
      </c>
      <c r="AP280" s="23">
        <v>135.2</v>
      </c>
    </row>
    <row r="281" spans="41:42" ht="12.75">
      <c r="AO281" s="23">
        <v>162.36</v>
      </c>
      <c r="AP281" s="23">
        <v>134.57</v>
      </c>
    </row>
    <row r="282" spans="41:42" ht="12.75">
      <c r="AO282" s="23">
        <v>163.04</v>
      </c>
      <c r="AP282" s="23">
        <v>133.89</v>
      </c>
    </row>
    <row r="283" spans="41:42" ht="12.75">
      <c r="AO283" s="23">
        <v>163.67</v>
      </c>
      <c r="AP283" s="23">
        <v>133.26</v>
      </c>
    </row>
    <row r="284" spans="41:42" ht="12.75">
      <c r="AO284" s="23">
        <v>164.18</v>
      </c>
      <c r="AP284" s="23">
        <v>132.75</v>
      </c>
    </row>
    <row r="285" spans="41:42" ht="12.75">
      <c r="AO285" s="23">
        <v>164.81</v>
      </c>
      <c r="AP285" s="23">
        <v>132.12</v>
      </c>
    </row>
    <row r="286" spans="41:42" ht="12.75">
      <c r="AO286" s="23">
        <v>165.35</v>
      </c>
      <c r="AP286" s="23">
        <v>131.58</v>
      </c>
    </row>
    <row r="287" spans="41:42" ht="12.75">
      <c r="AO287" s="23">
        <v>165.98</v>
      </c>
      <c r="AP287" s="23">
        <v>130.95</v>
      </c>
    </row>
    <row r="288" spans="41:42" ht="12.75">
      <c r="AO288" s="23">
        <v>166.49</v>
      </c>
      <c r="AP288" s="23">
        <v>130.44</v>
      </c>
    </row>
    <row r="289" spans="41:42" ht="12.75">
      <c r="AO289" s="23">
        <v>167.12</v>
      </c>
      <c r="AP289" s="23">
        <v>129.81</v>
      </c>
    </row>
    <row r="290" spans="41:42" ht="12.75">
      <c r="AO290" s="23">
        <v>167.48</v>
      </c>
      <c r="AP290" s="23">
        <v>129.45</v>
      </c>
    </row>
    <row r="291" spans="41:42" ht="12.75">
      <c r="AO291" s="23">
        <v>168.11</v>
      </c>
      <c r="AP291" s="23">
        <v>128.82</v>
      </c>
    </row>
    <row r="292" spans="41:42" ht="12.75">
      <c r="AO292" s="23">
        <v>168.62</v>
      </c>
      <c r="AP292" s="23">
        <v>128.31</v>
      </c>
    </row>
    <row r="293" spans="41:42" ht="12.75">
      <c r="AO293" s="23">
        <v>169.25</v>
      </c>
      <c r="AP293" s="23">
        <v>127.68</v>
      </c>
    </row>
    <row r="294" spans="41:42" ht="12.75">
      <c r="AO294" s="23">
        <v>169.79</v>
      </c>
      <c r="AP294" s="23">
        <v>127.14</v>
      </c>
    </row>
    <row r="295" spans="41:42" ht="12.75">
      <c r="AO295" s="23">
        <v>170.42</v>
      </c>
      <c r="AP295" s="23">
        <v>126.51</v>
      </c>
    </row>
    <row r="296" spans="41:42" ht="12.75">
      <c r="AO296" s="23">
        <v>170.93</v>
      </c>
      <c r="AP296" s="23">
        <v>126</v>
      </c>
    </row>
    <row r="297" spans="41:42" ht="12.75">
      <c r="AO297" s="23">
        <v>171.56</v>
      </c>
      <c r="AP297" s="23">
        <v>125.37</v>
      </c>
    </row>
    <row r="298" spans="41:42" ht="12.75">
      <c r="AO298" s="23">
        <v>172.24</v>
      </c>
      <c r="AP298" s="23">
        <v>124.69</v>
      </c>
    </row>
    <row r="299" spans="41:42" ht="12.75">
      <c r="AO299" s="23">
        <v>172.87</v>
      </c>
      <c r="AP299" s="23">
        <v>124.06</v>
      </c>
    </row>
    <row r="300" spans="41:42" ht="12.75">
      <c r="AO300" s="23">
        <v>173.38</v>
      </c>
      <c r="AP300" s="23">
        <v>123.55</v>
      </c>
    </row>
    <row r="301" spans="41:42" ht="12.75">
      <c r="AO301" s="23">
        <v>174.01</v>
      </c>
      <c r="AP301" s="23">
        <v>122.92</v>
      </c>
    </row>
    <row r="302" spans="41:42" ht="12.75">
      <c r="AO302" s="23">
        <v>174.55</v>
      </c>
      <c r="AP302" s="23">
        <v>122.38</v>
      </c>
    </row>
    <row r="303" spans="41:42" ht="12.75">
      <c r="AO303" s="23">
        <v>175.18</v>
      </c>
      <c r="AP303" s="23">
        <v>121.75</v>
      </c>
    </row>
    <row r="304" spans="41:42" ht="12.75">
      <c r="AO304" s="23">
        <v>175.69</v>
      </c>
      <c r="AP304" s="23">
        <v>121.24</v>
      </c>
    </row>
    <row r="305" spans="41:42" ht="12.75">
      <c r="AO305" s="23">
        <v>176.32</v>
      </c>
      <c r="AP305" s="23">
        <v>120.61</v>
      </c>
    </row>
    <row r="306" spans="41:42" ht="12.75">
      <c r="AO306" s="23">
        <v>176.75</v>
      </c>
      <c r="AP306" s="23">
        <v>120.18</v>
      </c>
    </row>
    <row r="307" spans="41:42" ht="12.75">
      <c r="AO307" s="23">
        <v>177.38</v>
      </c>
      <c r="AP307" s="23">
        <v>119.55</v>
      </c>
    </row>
    <row r="308" spans="41:42" ht="12.75">
      <c r="AO308" s="23">
        <v>177.89</v>
      </c>
      <c r="AP308" s="23">
        <v>119.04</v>
      </c>
    </row>
    <row r="309" spans="41:42" ht="12.75">
      <c r="AO309" s="23">
        <v>178.52</v>
      </c>
      <c r="AP309" s="23">
        <v>118.41</v>
      </c>
    </row>
    <row r="310" spans="41:42" ht="12.75">
      <c r="AO310" s="23">
        <v>179.06</v>
      </c>
      <c r="AP310" s="23">
        <v>117.87</v>
      </c>
    </row>
    <row r="311" spans="41:42" ht="12.75">
      <c r="AO311" s="23">
        <v>179.69</v>
      </c>
      <c r="AP311" s="23">
        <v>117.24</v>
      </c>
    </row>
    <row r="312" spans="41:42" ht="12.75">
      <c r="AO312" s="23">
        <v>180.2</v>
      </c>
      <c r="AP312" s="23">
        <v>116.73</v>
      </c>
    </row>
    <row r="313" spans="41:42" ht="12.75">
      <c r="AO313" s="23">
        <v>180.83</v>
      </c>
      <c r="AP313" s="23">
        <v>116.1</v>
      </c>
    </row>
    <row r="314" spans="41:42" ht="12.75">
      <c r="AO314" s="23">
        <v>181.51</v>
      </c>
      <c r="AP314" s="23">
        <v>115.42</v>
      </c>
    </row>
    <row r="315" spans="41:42" ht="12.75">
      <c r="AO315" s="23">
        <v>182.14</v>
      </c>
      <c r="AP315" s="23">
        <v>114.79</v>
      </c>
    </row>
    <row r="316" spans="41:42" ht="12.75">
      <c r="AO316" s="23">
        <v>182.65</v>
      </c>
      <c r="AP316" s="23">
        <v>114.28</v>
      </c>
    </row>
    <row r="317" spans="41:42" ht="12.75">
      <c r="AO317" s="23">
        <v>183.28</v>
      </c>
      <c r="AP317" s="23">
        <v>113.65</v>
      </c>
    </row>
    <row r="318" spans="41:42" ht="12.75">
      <c r="AO318" s="23">
        <v>183.82</v>
      </c>
      <c r="AP318" s="23">
        <v>113.11</v>
      </c>
    </row>
    <row r="319" spans="41:42" ht="12.75">
      <c r="AO319" s="23">
        <v>184.45</v>
      </c>
      <c r="AP319" s="23">
        <v>112.48</v>
      </c>
    </row>
    <row r="320" spans="41:42" ht="12.75">
      <c r="AO320" s="23">
        <v>184.96</v>
      </c>
      <c r="AP320" s="23">
        <v>111.97</v>
      </c>
    </row>
    <row r="321" spans="41:42" ht="12.75">
      <c r="AO321" s="23">
        <v>185.59</v>
      </c>
      <c r="AP321" s="23">
        <v>111.34</v>
      </c>
    </row>
    <row r="322" spans="41:42" ht="12.75">
      <c r="AO322" s="23">
        <v>186.1</v>
      </c>
      <c r="AP322" s="23">
        <v>110.83</v>
      </c>
    </row>
    <row r="323" spans="41:42" ht="12.75">
      <c r="AO323" s="23">
        <v>186.73</v>
      </c>
      <c r="AP323" s="23">
        <v>110.2</v>
      </c>
    </row>
    <row r="324" spans="41:42" ht="12.75">
      <c r="AO324" s="23">
        <v>187.24</v>
      </c>
      <c r="AP324" s="23">
        <v>109.69</v>
      </c>
    </row>
    <row r="325" spans="41:42" ht="12.75">
      <c r="AO325" s="23">
        <v>187.87</v>
      </c>
      <c r="AP325" s="23">
        <v>109.06</v>
      </c>
    </row>
    <row r="326" spans="41:42" ht="12.75">
      <c r="AO326" s="23">
        <v>188.41</v>
      </c>
      <c r="AP326" s="23">
        <v>108.52</v>
      </c>
    </row>
    <row r="327" spans="41:42" ht="12.75">
      <c r="AO327" s="23">
        <v>189.04</v>
      </c>
      <c r="AP327" s="23">
        <v>107.89</v>
      </c>
    </row>
    <row r="328" spans="41:42" ht="12.75">
      <c r="AO328" s="23">
        <v>189.55</v>
      </c>
      <c r="AP328" s="23">
        <v>107.38</v>
      </c>
    </row>
    <row r="329" spans="41:42" ht="12.75">
      <c r="AO329" s="23">
        <v>190.18</v>
      </c>
      <c r="AP329" s="23">
        <v>106.75</v>
      </c>
    </row>
    <row r="330" spans="41:42" ht="12.75">
      <c r="AO330" s="23">
        <v>190.86</v>
      </c>
      <c r="AP330" s="23">
        <v>106.07</v>
      </c>
    </row>
    <row r="331" spans="41:42" ht="12.75">
      <c r="AO331" s="23">
        <v>191.49</v>
      </c>
      <c r="AP331" s="23">
        <v>105.44</v>
      </c>
    </row>
    <row r="332" spans="41:42" ht="12.75">
      <c r="AO332" s="23">
        <v>192</v>
      </c>
      <c r="AP332" s="23">
        <v>104.93</v>
      </c>
    </row>
    <row r="333" spans="41:42" ht="12.75">
      <c r="AO333" s="23">
        <v>192.63</v>
      </c>
      <c r="AP333" s="23">
        <v>104.3</v>
      </c>
    </row>
    <row r="334" spans="41:42" ht="12.75">
      <c r="AO334" s="23">
        <v>193.17</v>
      </c>
      <c r="AP334" s="23">
        <v>103.76</v>
      </c>
    </row>
    <row r="335" spans="41:42" ht="12.75">
      <c r="AO335" s="23">
        <v>193.8</v>
      </c>
      <c r="AP335" s="23">
        <v>103.13</v>
      </c>
    </row>
    <row r="336" spans="41:42" ht="12.75">
      <c r="AO336" s="23">
        <v>194.31</v>
      </c>
      <c r="AP336" s="23">
        <v>102.62</v>
      </c>
    </row>
    <row r="337" spans="41:42" ht="12.75">
      <c r="AO337" s="23">
        <v>194.94</v>
      </c>
      <c r="AP337" s="23">
        <v>101.99</v>
      </c>
    </row>
    <row r="338" spans="41:42" ht="12.75">
      <c r="AO338" s="23">
        <v>195.37</v>
      </c>
      <c r="AP338" s="23">
        <v>101.56</v>
      </c>
    </row>
    <row r="339" spans="41:42" ht="12.75">
      <c r="AO339" s="23">
        <v>196</v>
      </c>
      <c r="AP339" s="23">
        <v>100.93</v>
      </c>
    </row>
    <row r="340" spans="41:42" ht="12.75">
      <c r="AO340" s="23">
        <v>196.51</v>
      </c>
      <c r="AP340" s="23">
        <v>100.42</v>
      </c>
    </row>
    <row r="341" spans="41:42" ht="12.75">
      <c r="AO341" s="23">
        <v>197.14</v>
      </c>
      <c r="AP341" s="23">
        <v>99.79</v>
      </c>
    </row>
    <row r="342" spans="41:42" ht="12.75">
      <c r="AO342" s="23">
        <v>197.68</v>
      </c>
      <c r="AP342" s="23">
        <v>99.25</v>
      </c>
    </row>
    <row r="343" spans="41:42" ht="12.75">
      <c r="AO343" s="23">
        <v>198.31</v>
      </c>
      <c r="AP343" s="23">
        <v>98.62</v>
      </c>
    </row>
    <row r="344" spans="41:42" ht="12.75">
      <c r="AO344" s="23">
        <v>198.82</v>
      </c>
      <c r="AP344" s="23">
        <v>98.11</v>
      </c>
    </row>
    <row r="345" spans="41:42" ht="12.75">
      <c r="AO345" s="23">
        <v>199.45</v>
      </c>
      <c r="AP345" s="23">
        <v>97.48</v>
      </c>
    </row>
    <row r="346" spans="41:42" ht="12.75">
      <c r="AO346" s="23">
        <v>200.13</v>
      </c>
      <c r="AP346" s="23">
        <v>96.8</v>
      </c>
    </row>
    <row r="347" spans="41:42" ht="12.75">
      <c r="AO347" s="23">
        <v>200.76</v>
      </c>
      <c r="AP347" s="23">
        <v>96.17</v>
      </c>
    </row>
    <row r="348" spans="41:42" ht="12.75">
      <c r="AO348" s="23">
        <v>201.27</v>
      </c>
      <c r="AP348" s="23">
        <v>95.66</v>
      </c>
    </row>
    <row r="349" spans="41:42" ht="12.75">
      <c r="AO349" s="23">
        <v>201.9</v>
      </c>
      <c r="AP349" s="23">
        <v>95.03</v>
      </c>
    </row>
    <row r="350" spans="41:42" ht="12.75">
      <c r="AO350" s="23">
        <v>202.44</v>
      </c>
      <c r="AP350" s="23">
        <v>94.49</v>
      </c>
    </row>
    <row r="351" spans="41:42" ht="12.75">
      <c r="AO351" s="23">
        <v>203.07</v>
      </c>
      <c r="AP351" s="23">
        <v>93.86</v>
      </c>
    </row>
    <row r="352" spans="41:42" ht="12.75">
      <c r="AO352" s="23">
        <v>203.58</v>
      </c>
      <c r="AP352" s="23">
        <v>93.35</v>
      </c>
    </row>
    <row r="353" spans="41:42" ht="12.75">
      <c r="AO353" s="23">
        <v>204.21</v>
      </c>
      <c r="AP353" s="23">
        <v>92.72</v>
      </c>
    </row>
    <row r="354" spans="41:42" ht="12.75">
      <c r="AO354" s="23">
        <v>204.57</v>
      </c>
      <c r="AP354" s="23">
        <v>92.36</v>
      </c>
    </row>
    <row r="355" spans="41:42" ht="12.75">
      <c r="AO355" s="23">
        <v>205.2</v>
      </c>
      <c r="AP355" s="23">
        <v>91.73</v>
      </c>
    </row>
    <row r="356" spans="41:42" ht="12.75">
      <c r="AO356" s="23">
        <v>205.71</v>
      </c>
      <c r="AP356" s="23">
        <v>91.22</v>
      </c>
    </row>
    <row r="357" spans="41:42" ht="12.75">
      <c r="AO357" s="23">
        <v>206.34</v>
      </c>
      <c r="AP357" s="23">
        <v>90.59</v>
      </c>
    </row>
    <row r="358" spans="41:42" ht="12.75">
      <c r="AO358" s="23">
        <v>206.88</v>
      </c>
      <c r="AP358" s="23">
        <v>90.05</v>
      </c>
    </row>
    <row r="359" spans="41:42" ht="12.75">
      <c r="AO359" s="23">
        <v>207.51</v>
      </c>
      <c r="AP359" s="23">
        <v>89.42</v>
      </c>
    </row>
    <row r="360" spans="41:42" ht="12.75">
      <c r="AO360" s="23">
        <v>208.02</v>
      </c>
      <c r="AP360" s="23">
        <v>88.91</v>
      </c>
    </row>
    <row r="361" spans="41:42" ht="12.75">
      <c r="AO361" s="23">
        <v>208.65</v>
      </c>
      <c r="AP361" s="23">
        <v>88.28</v>
      </c>
    </row>
    <row r="362" spans="41:42" ht="12.75">
      <c r="AO362" s="23">
        <v>209.33</v>
      </c>
      <c r="AP362" s="23">
        <v>87.6</v>
      </c>
    </row>
    <row r="363" spans="41:42" ht="12.75">
      <c r="AO363" s="23">
        <v>209.96</v>
      </c>
      <c r="AP363" s="23">
        <v>86.97</v>
      </c>
    </row>
    <row r="364" spans="41:42" ht="12.75">
      <c r="AO364" s="23">
        <v>210.47</v>
      </c>
      <c r="AP364" s="23">
        <v>86.46</v>
      </c>
    </row>
    <row r="365" spans="41:42" ht="12.75">
      <c r="AO365" s="23">
        <v>211.1</v>
      </c>
      <c r="AP365" s="23">
        <v>85.83</v>
      </c>
    </row>
    <row r="366" spans="41:42" ht="12.75">
      <c r="AO366" s="23">
        <v>211.64</v>
      </c>
      <c r="AP366" s="23">
        <v>85.29</v>
      </c>
    </row>
    <row r="367" spans="41:42" ht="12.75">
      <c r="AO367" s="23">
        <v>212.27</v>
      </c>
      <c r="AP367" s="23">
        <v>84.66</v>
      </c>
    </row>
    <row r="368" spans="41:42" ht="12.75">
      <c r="AO368" s="23">
        <v>212.78</v>
      </c>
      <c r="AP368" s="23">
        <v>84.15</v>
      </c>
    </row>
    <row r="369" spans="41:42" ht="12.75">
      <c r="AO369" s="23">
        <v>213.41</v>
      </c>
      <c r="AP369" s="23">
        <v>83.52</v>
      </c>
    </row>
    <row r="370" spans="41:42" ht="12.75">
      <c r="AO370" s="23">
        <v>213.84</v>
      </c>
      <c r="AP370" s="23">
        <v>83.09</v>
      </c>
    </row>
    <row r="371" spans="41:42" ht="12.75">
      <c r="AO371" s="23">
        <v>214.47</v>
      </c>
      <c r="AP371" s="23">
        <v>82.46</v>
      </c>
    </row>
    <row r="372" spans="41:42" ht="12.75">
      <c r="AO372" s="23">
        <v>214.98</v>
      </c>
      <c r="AP372" s="23">
        <v>81.95</v>
      </c>
    </row>
    <row r="373" spans="41:42" ht="12.75">
      <c r="AO373" s="23">
        <v>215.61</v>
      </c>
      <c r="AP373" s="23">
        <v>81.32</v>
      </c>
    </row>
    <row r="374" spans="41:42" ht="12.75">
      <c r="AO374" s="23">
        <v>216.15</v>
      </c>
      <c r="AP374" s="23">
        <v>80.78</v>
      </c>
    </row>
    <row r="375" spans="41:42" ht="12.75">
      <c r="AO375" s="23">
        <v>216.78</v>
      </c>
      <c r="AP375" s="23">
        <v>80.15</v>
      </c>
    </row>
    <row r="376" spans="41:42" ht="12.75">
      <c r="AO376" s="23">
        <v>217.29</v>
      </c>
      <c r="AP376" s="23">
        <v>79.64</v>
      </c>
    </row>
    <row r="377" spans="41:42" ht="12.75">
      <c r="AO377" s="23">
        <v>217.92</v>
      </c>
      <c r="AP377" s="23">
        <v>79.01</v>
      </c>
    </row>
    <row r="378" spans="41:42" ht="12.75">
      <c r="AO378" s="23">
        <v>218.6</v>
      </c>
      <c r="AP378" s="23">
        <v>78.33</v>
      </c>
    </row>
    <row r="379" spans="41:42" ht="12.75">
      <c r="AO379" s="23">
        <v>219.23</v>
      </c>
      <c r="AP379" s="23">
        <v>77.7</v>
      </c>
    </row>
    <row r="380" spans="41:42" ht="12.75">
      <c r="AO380" s="23">
        <v>219.74</v>
      </c>
      <c r="AP380" s="23">
        <v>77.19</v>
      </c>
    </row>
    <row r="381" spans="41:42" ht="12.75">
      <c r="AO381" s="23">
        <v>220.37</v>
      </c>
      <c r="AP381" s="23">
        <v>76.56</v>
      </c>
    </row>
    <row r="382" spans="41:42" ht="12.75">
      <c r="AO382" s="23">
        <v>220.91</v>
      </c>
      <c r="AP382" s="23">
        <v>76.02</v>
      </c>
    </row>
    <row r="383" spans="41:42" ht="12.75">
      <c r="AO383" s="23">
        <v>221.54</v>
      </c>
      <c r="AP383" s="23">
        <v>75.39</v>
      </c>
    </row>
    <row r="384" spans="41:42" ht="12.75">
      <c r="AO384" s="23">
        <v>222.05</v>
      </c>
      <c r="AP384" s="23">
        <v>74.88</v>
      </c>
    </row>
    <row r="385" spans="41:42" ht="12.75">
      <c r="AO385" s="23">
        <v>222.68</v>
      </c>
      <c r="AP385" s="23">
        <v>74.25</v>
      </c>
    </row>
    <row r="386" spans="41:42" ht="12.75">
      <c r="AO386" s="23">
        <v>223.26</v>
      </c>
      <c r="AP386" s="23">
        <v>73.67</v>
      </c>
    </row>
    <row r="387" spans="41:42" ht="12.75">
      <c r="AO387" s="23">
        <v>223.89</v>
      </c>
      <c r="AP387" s="23">
        <v>73.04</v>
      </c>
    </row>
    <row r="388" spans="41:42" ht="12.75">
      <c r="AO388" s="23">
        <v>224.4</v>
      </c>
      <c r="AP388" s="23">
        <v>72.53</v>
      </c>
    </row>
    <row r="389" spans="41:42" ht="12.75">
      <c r="AO389" s="23">
        <v>225.03</v>
      </c>
      <c r="AP389" s="23">
        <v>71.9</v>
      </c>
    </row>
    <row r="390" spans="41:42" ht="12.75">
      <c r="AO390" s="23">
        <v>225.57</v>
      </c>
      <c r="AP390" s="23">
        <v>71.36</v>
      </c>
    </row>
    <row r="391" spans="41:42" ht="12.75">
      <c r="AO391" s="23">
        <v>226.2</v>
      </c>
      <c r="AP391" s="23">
        <v>70.73</v>
      </c>
    </row>
    <row r="392" spans="41:42" ht="12.75">
      <c r="AO392" s="23">
        <v>226.71</v>
      </c>
      <c r="AP392" s="23">
        <v>70.22</v>
      </c>
    </row>
    <row r="393" spans="41:42" ht="12.75">
      <c r="AO393" s="23">
        <v>227.34</v>
      </c>
      <c r="AP393" s="23">
        <v>69.59</v>
      </c>
    </row>
    <row r="394" spans="41:42" ht="12.75">
      <c r="AO394" s="23">
        <v>228.02</v>
      </c>
      <c r="AP394" s="23">
        <v>68.91</v>
      </c>
    </row>
    <row r="395" spans="41:42" ht="12.75">
      <c r="AO395" s="23">
        <v>228.65</v>
      </c>
      <c r="AP395" s="23">
        <v>68.28</v>
      </c>
    </row>
    <row r="396" spans="41:42" ht="12.75">
      <c r="AO396" s="23">
        <v>229.16</v>
      </c>
      <c r="AP396" s="23">
        <v>67.77</v>
      </c>
    </row>
    <row r="397" spans="41:42" ht="12.75">
      <c r="AO397" s="23">
        <v>229.79</v>
      </c>
      <c r="AP397" s="23">
        <v>67.14</v>
      </c>
    </row>
    <row r="398" spans="41:42" ht="12.75">
      <c r="AO398" s="23">
        <v>230.33</v>
      </c>
      <c r="AP398" s="23">
        <v>66.6</v>
      </c>
    </row>
    <row r="399" spans="41:42" ht="12.75">
      <c r="AO399" s="23">
        <v>230.96</v>
      </c>
      <c r="AP399" s="23">
        <v>65.97</v>
      </c>
    </row>
    <row r="400" spans="41:42" ht="12.75">
      <c r="AO400" s="23">
        <v>231.47</v>
      </c>
      <c r="AP400" s="23">
        <v>65.46</v>
      </c>
    </row>
    <row r="401" spans="41:42" ht="12.75">
      <c r="AO401" s="23">
        <v>232.1</v>
      </c>
      <c r="AP401" s="23">
        <v>64.83</v>
      </c>
    </row>
    <row r="402" spans="41:42" ht="12.75">
      <c r="AO402" s="23">
        <v>232.53</v>
      </c>
      <c r="AP402" s="23">
        <v>64.4</v>
      </c>
    </row>
    <row r="403" spans="41:42" ht="12.75">
      <c r="AO403" s="23">
        <v>233.16</v>
      </c>
      <c r="AP403" s="23">
        <v>63.77</v>
      </c>
    </row>
    <row r="404" spans="41:42" ht="12.75">
      <c r="AO404" s="23">
        <v>233.67</v>
      </c>
      <c r="AP404" s="23">
        <v>63.26</v>
      </c>
    </row>
    <row r="405" spans="41:42" ht="12.75">
      <c r="AO405" s="23">
        <v>234.3</v>
      </c>
      <c r="AP405" s="23">
        <v>62.63</v>
      </c>
    </row>
    <row r="406" spans="41:42" ht="12.75">
      <c r="AO406" s="23">
        <v>234.84</v>
      </c>
      <c r="AP406" s="23">
        <v>62.09</v>
      </c>
    </row>
    <row r="407" spans="41:42" ht="12.75">
      <c r="AO407" s="23">
        <v>235.47</v>
      </c>
      <c r="AP407" s="23">
        <v>61.46</v>
      </c>
    </row>
    <row r="408" spans="41:42" ht="12.75">
      <c r="AO408" s="23">
        <v>235.98</v>
      </c>
      <c r="AP408" s="23">
        <v>60.95</v>
      </c>
    </row>
    <row r="409" spans="41:42" ht="12.75">
      <c r="AO409" s="23">
        <v>236.61</v>
      </c>
      <c r="AP409" s="23">
        <v>60.32</v>
      </c>
    </row>
    <row r="410" spans="41:42" ht="12.75">
      <c r="AO410" s="23">
        <v>237.29</v>
      </c>
      <c r="AP410" s="23">
        <v>59.64</v>
      </c>
    </row>
    <row r="411" spans="41:42" ht="12.75">
      <c r="AO411" s="23">
        <v>237.92</v>
      </c>
      <c r="AP411" s="23">
        <v>59.01</v>
      </c>
    </row>
    <row r="412" spans="41:42" ht="12.75">
      <c r="AO412" s="23">
        <v>238.43</v>
      </c>
      <c r="AP412" s="23">
        <v>58.5</v>
      </c>
    </row>
    <row r="413" spans="41:42" ht="12.75">
      <c r="AO413" s="23">
        <v>239.06</v>
      </c>
      <c r="AP413" s="23">
        <v>57.87</v>
      </c>
    </row>
    <row r="414" spans="41:42" ht="12.75">
      <c r="AO414" s="23">
        <v>239.6</v>
      </c>
      <c r="AP414" s="23">
        <v>57.33</v>
      </c>
    </row>
    <row r="415" spans="41:42" ht="12.75">
      <c r="AO415" s="23">
        <v>240.23</v>
      </c>
      <c r="AP415" s="23">
        <v>56.7</v>
      </c>
    </row>
    <row r="416" spans="41:42" ht="12.75">
      <c r="AO416" s="23">
        <v>240.74</v>
      </c>
      <c r="AP416" s="23">
        <v>56.19</v>
      </c>
    </row>
    <row r="417" spans="41:42" ht="12.75">
      <c r="AO417" s="23">
        <v>241.37</v>
      </c>
      <c r="AP417" s="23">
        <v>55.56</v>
      </c>
    </row>
    <row r="418" spans="41:42" ht="12.75">
      <c r="AO418" s="23">
        <v>241.73</v>
      </c>
      <c r="AP418" s="23">
        <v>55.2</v>
      </c>
    </row>
    <row r="419" spans="41:42" ht="12.75">
      <c r="AO419" s="23">
        <v>242.36</v>
      </c>
      <c r="AP419" s="23">
        <v>54.57</v>
      </c>
    </row>
    <row r="420" spans="41:42" ht="12.75">
      <c r="AO420" s="23">
        <v>242.87</v>
      </c>
      <c r="AP420" s="23">
        <v>54.06</v>
      </c>
    </row>
    <row r="421" spans="41:42" ht="12.75">
      <c r="AO421" s="23">
        <v>243.5</v>
      </c>
      <c r="AP421" s="23">
        <v>53.43</v>
      </c>
    </row>
    <row r="422" spans="41:42" ht="12.75">
      <c r="AO422" s="23">
        <v>244.04</v>
      </c>
      <c r="AP422" s="23">
        <v>52.89</v>
      </c>
    </row>
    <row r="423" spans="41:42" ht="12.75">
      <c r="AO423" s="23">
        <v>244.67</v>
      </c>
      <c r="AP423" s="23">
        <v>52.26</v>
      </c>
    </row>
    <row r="424" spans="41:42" ht="12.75">
      <c r="AO424" s="23">
        <v>245.18</v>
      </c>
      <c r="AP424" s="23">
        <v>51.75</v>
      </c>
    </row>
    <row r="425" spans="41:42" ht="12.75">
      <c r="AO425" s="23">
        <v>245.81</v>
      </c>
      <c r="AP425" s="23">
        <v>51.12</v>
      </c>
    </row>
    <row r="426" spans="41:42" ht="12.75">
      <c r="AO426" s="23">
        <v>246.49</v>
      </c>
      <c r="AP426" s="23">
        <v>50.44</v>
      </c>
    </row>
    <row r="427" spans="41:42" ht="12.75">
      <c r="AO427" s="23">
        <v>247.12</v>
      </c>
      <c r="AP427" s="23">
        <v>49.81</v>
      </c>
    </row>
    <row r="428" spans="41:42" ht="12.75">
      <c r="AO428" s="23">
        <v>247.63</v>
      </c>
      <c r="AP428" s="23">
        <v>49.3</v>
      </c>
    </row>
    <row r="429" spans="41:42" ht="12.75">
      <c r="AO429" s="23">
        <v>248.26</v>
      </c>
      <c r="AP429" s="23">
        <v>48.67</v>
      </c>
    </row>
    <row r="430" spans="41:42" ht="12.75">
      <c r="AO430" s="23">
        <v>248.8</v>
      </c>
      <c r="AP430" s="23">
        <v>48.13</v>
      </c>
    </row>
    <row r="431" spans="41:42" ht="12.75">
      <c r="AO431" s="23">
        <v>249.43</v>
      </c>
      <c r="AP431" s="23">
        <v>47.5</v>
      </c>
    </row>
    <row r="432" spans="41:42" ht="12.75">
      <c r="AO432" s="23">
        <v>249.94</v>
      </c>
      <c r="AP432" s="23">
        <v>46.99</v>
      </c>
    </row>
    <row r="433" spans="41:42" ht="12.75">
      <c r="AO433" s="23">
        <v>250.57</v>
      </c>
      <c r="AP433" s="23">
        <v>46.36</v>
      </c>
    </row>
    <row r="434" spans="41:42" ht="12.75">
      <c r="AO434" s="23">
        <v>251</v>
      </c>
      <c r="AP434" s="23">
        <v>45.93</v>
      </c>
    </row>
    <row r="435" spans="41:42" ht="12.75">
      <c r="AO435" s="23">
        <v>251.63</v>
      </c>
      <c r="AP435" s="23">
        <v>45.3</v>
      </c>
    </row>
    <row r="436" spans="41:42" ht="12.75">
      <c r="AO436" s="23">
        <v>252.14</v>
      </c>
      <c r="AP436" s="23">
        <v>44.79</v>
      </c>
    </row>
    <row r="437" spans="41:42" ht="12.75">
      <c r="AO437" s="23">
        <v>252.77</v>
      </c>
      <c r="AP437" s="23">
        <v>44.16</v>
      </c>
    </row>
    <row r="438" spans="41:42" ht="12.75">
      <c r="AO438" s="23">
        <v>253.31</v>
      </c>
      <c r="AP438" s="23">
        <v>43.62</v>
      </c>
    </row>
    <row r="439" spans="41:42" ht="12.75">
      <c r="AO439" s="23">
        <v>253.94</v>
      </c>
      <c r="AP439" s="23">
        <v>42.99</v>
      </c>
    </row>
    <row r="440" spans="41:42" ht="12.75">
      <c r="AO440" s="23">
        <v>254.45</v>
      </c>
      <c r="AP440" s="23">
        <v>42.48</v>
      </c>
    </row>
    <row r="441" spans="41:42" ht="12.75">
      <c r="AO441" s="23">
        <v>255.08</v>
      </c>
      <c r="AP441" s="23">
        <v>41.85</v>
      </c>
    </row>
    <row r="442" spans="41:42" ht="12.75">
      <c r="AO442" s="23">
        <v>255.76</v>
      </c>
      <c r="AP442" s="23">
        <v>41.17</v>
      </c>
    </row>
    <row r="443" spans="41:42" ht="12.75">
      <c r="AO443" s="23">
        <v>256.39</v>
      </c>
      <c r="AP443" s="23">
        <v>40.54</v>
      </c>
    </row>
    <row r="444" spans="41:42" ht="12.75">
      <c r="AO444" s="23">
        <v>256.9</v>
      </c>
      <c r="AP444" s="23">
        <v>40.03</v>
      </c>
    </row>
    <row r="445" spans="41:42" ht="12.75">
      <c r="AO445" s="23">
        <v>257.53</v>
      </c>
      <c r="AP445" s="23">
        <v>39.4</v>
      </c>
    </row>
    <row r="446" spans="41:42" ht="12.75">
      <c r="AO446" s="23">
        <v>258.07</v>
      </c>
      <c r="AP446" s="23">
        <v>38.86</v>
      </c>
    </row>
    <row r="447" spans="41:42" ht="12.75">
      <c r="AO447" s="23">
        <v>258.7</v>
      </c>
      <c r="AP447" s="23">
        <v>38.23</v>
      </c>
    </row>
    <row r="448" spans="41:42" ht="12.75">
      <c r="AO448" s="23">
        <v>259.21</v>
      </c>
      <c r="AP448" s="23">
        <v>37.72</v>
      </c>
    </row>
    <row r="449" spans="41:42" ht="12.75">
      <c r="AO449" s="23">
        <v>259.84</v>
      </c>
      <c r="AP449" s="23">
        <v>37.09</v>
      </c>
    </row>
    <row r="450" spans="41:42" ht="12.75">
      <c r="AO450" s="23">
        <v>260.35</v>
      </c>
      <c r="AP450" s="23">
        <v>36.58</v>
      </c>
    </row>
    <row r="451" spans="41:42" ht="12.75">
      <c r="AO451" s="23">
        <v>260.98</v>
      </c>
      <c r="AP451" s="23">
        <v>35.95</v>
      </c>
    </row>
    <row r="452" spans="41:42" ht="12.75">
      <c r="AO452" s="23">
        <v>261.49</v>
      </c>
      <c r="AP452" s="23">
        <v>35.44</v>
      </c>
    </row>
    <row r="453" spans="41:42" ht="12.75">
      <c r="AO453" s="23">
        <v>262.12</v>
      </c>
      <c r="AP453" s="23">
        <v>34.81</v>
      </c>
    </row>
    <row r="454" spans="41:42" ht="12.75">
      <c r="AO454" s="23">
        <v>262.66</v>
      </c>
      <c r="AP454" s="23">
        <v>34.27</v>
      </c>
    </row>
    <row r="455" spans="41:42" ht="12.75">
      <c r="AO455" s="23">
        <v>263.29</v>
      </c>
      <c r="AP455" s="23">
        <v>33.64</v>
      </c>
    </row>
    <row r="456" spans="41:42" ht="12.75">
      <c r="AO456" s="23">
        <v>263.8</v>
      </c>
      <c r="AP456" s="23">
        <v>33.13</v>
      </c>
    </row>
    <row r="457" spans="41:42" ht="12.75">
      <c r="AO457" s="23">
        <v>264.43</v>
      </c>
      <c r="AP457" s="23">
        <v>32.5</v>
      </c>
    </row>
    <row r="458" spans="41:42" ht="12.75">
      <c r="AO458" s="23">
        <v>265.11</v>
      </c>
      <c r="AP458" s="23">
        <v>31.82</v>
      </c>
    </row>
    <row r="459" spans="41:42" ht="12.75">
      <c r="AO459" s="23">
        <v>265.74</v>
      </c>
      <c r="AP459" s="23">
        <v>31.19</v>
      </c>
    </row>
    <row r="460" spans="41:42" ht="12.75">
      <c r="AO460" s="23">
        <v>266.25</v>
      </c>
      <c r="AP460" s="23">
        <v>30.68</v>
      </c>
    </row>
    <row r="461" spans="41:42" ht="12.75">
      <c r="AO461" s="23">
        <v>266.88</v>
      </c>
      <c r="AP461" s="23">
        <v>30.05</v>
      </c>
    </row>
    <row r="462" spans="41:42" ht="12.75">
      <c r="AO462" s="23">
        <v>267.42</v>
      </c>
      <c r="AP462" s="23">
        <v>29.51</v>
      </c>
    </row>
    <row r="463" spans="41:42" ht="12.75">
      <c r="AO463" s="23">
        <v>268.05</v>
      </c>
      <c r="AP463" s="23">
        <v>28.88</v>
      </c>
    </row>
    <row r="464" spans="41:42" ht="12.75">
      <c r="AO464" s="23">
        <v>268.56</v>
      </c>
      <c r="AP464" s="23">
        <v>28.37</v>
      </c>
    </row>
    <row r="465" spans="41:42" ht="12.75">
      <c r="AO465" s="23">
        <v>269.19</v>
      </c>
      <c r="AP465" s="23">
        <v>27.74</v>
      </c>
    </row>
    <row r="466" spans="41:42" ht="12.75">
      <c r="AO466" s="23">
        <v>269.62</v>
      </c>
      <c r="AP466" s="23">
        <v>27.31</v>
      </c>
    </row>
    <row r="467" spans="41:42" ht="12.75">
      <c r="AO467" s="23">
        <v>270.25</v>
      </c>
      <c r="AP467" s="23">
        <v>26.68</v>
      </c>
    </row>
    <row r="468" spans="41:42" ht="12.75">
      <c r="AO468" s="23">
        <v>270.76</v>
      </c>
      <c r="AP468" s="23">
        <v>26.17</v>
      </c>
    </row>
    <row r="469" spans="41:42" ht="12.75">
      <c r="AO469" s="23">
        <v>271.39</v>
      </c>
      <c r="AP469" s="23">
        <v>25.54</v>
      </c>
    </row>
    <row r="470" spans="41:42" ht="12.75">
      <c r="AO470" s="23">
        <v>271.93</v>
      </c>
      <c r="AP470" s="23">
        <v>25</v>
      </c>
    </row>
    <row r="471" spans="41:42" ht="12.75">
      <c r="AO471" s="23">
        <v>272.56</v>
      </c>
      <c r="AP471" s="23">
        <v>24.37</v>
      </c>
    </row>
    <row r="472" spans="41:42" ht="12.75">
      <c r="AO472" s="23">
        <v>273.07</v>
      </c>
      <c r="AP472" s="23">
        <v>23.86</v>
      </c>
    </row>
    <row r="473" spans="41:42" ht="12.75">
      <c r="AO473" s="23">
        <v>273.7</v>
      </c>
      <c r="AP473" s="23">
        <v>23.23</v>
      </c>
    </row>
    <row r="474" spans="41:42" ht="12.75">
      <c r="AO474" s="23">
        <v>274.38</v>
      </c>
      <c r="AP474" s="23">
        <v>22.55</v>
      </c>
    </row>
    <row r="475" spans="41:42" ht="12.75">
      <c r="AO475" s="23">
        <v>275.01</v>
      </c>
      <c r="AP475" s="23">
        <v>21.92</v>
      </c>
    </row>
    <row r="476" spans="41:42" ht="12.75">
      <c r="AO476" s="23">
        <v>275.52</v>
      </c>
      <c r="AP476" s="23">
        <v>21.41</v>
      </c>
    </row>
    <row r="477" spans="41:42" ht="12.75">
      <c r="AO477" s="23">
        <v>276.15</v>
      </c>
      <c r="AP477" s="23">
        <v>20.78</v>
      </c>
    </row>
    <row r="478" spans="41:42" ht="12.75">
      <c r="AO478" s="23">
        <v>276.69</v>
      </c>
      <c r="AP478" s="23">
        <v>20.24</v>
      </c>
    </row>
    <row r="479" spans="41:42" ht="12.75">
      <c r="AO479" s="23">
        <v>277.32</v>
      </c>
      <c r="AP479" s="23">
        <v>19.61</v>
      </c>
    </row>
    <row r="480" spans="41:42" ht="12.75">
      <c r="AO480" s="23">
        <v>277.83</v>
      </c>
      <c r="AP480" s="23">
        <v>19.1</v>
      </c>
    </row>
    <row r="481" spans="41:42" ht="12.75">
      <c r="AO481" s="23">
        <v>278.46</v>
      </c>
      <c r="AP481" s="23">
        <v>18.47</v>
      </c>
    </row>
    <row r="482" spans="41:42" ht="12.75">
      <c r="AO482" s="23">
        <v>278.82</v>
      </c>
      <c r="AP482" s="23">
        <v>18.11</v>
      </c>
    </row>
    <row r="483" spans="41:42" ht="12.75">
      <c r="AO483" s="23">
        <v>279.45</v>
      </c>
      <c r="AP483" s="23">
        <v>17.48</v>
      </c>
    </row>
    <row r="484" spans="41:42" ht="12.75">
      <c r="AO484" s="23">
        <v>279.96</v>
      </c>
      <c r="AP484" s="23">
        <v>16.97</v>
      </c>
    </row>
    <row r="485" spans="41:42" ht="12.75">
      <c r="AO485" s="23">
        <v>280.59</v>
      </c>
      <c r="AP485" s="23">
        <v>16.34</v>
      </c>
    </row>
    <row r="486" spans="41:42" ht="12.75">
      <c r="AO486" s="23">
        <v>281.13</v>
      </c>
      <c r="AP486" s="23">
        <v>15.8</v>
      </c>
    </row>
    <row r="487" spans="41:42" ht="12.75">
      <c r="AO487" s="23">
        <v>281.76</v>
      </c>
      <c r="AP487" s="23">
        <v>15.17</v>
      </c>
    </row>
    <row r="488" spans="41:42" ht="12.75">
      <c r="AO488" s="23">
        <v>282.27</v>
      </c>
      <c r="AP488" s="23">
        <v>14.66</v>
      </c>
    </row>
    <row r="489" spans="41:42" ht="12.75">
      <c r="AO489" s="23">
        <v>282.9</v>
      </c>
      <c r="AP489" s="23">
        <v>14.03</v>
      </c>
    </row>
    <row r="490" spans="41:42" ht="12.75">
      <c r="AO490" s="23">
        <v>283.58</v>
      </c>
      <c r="AP490" s="23">
        <v>13.35</v>
      </c>
    </row>
    <row r="491" spans="41:42" ht="12.75">
      <c r="AO491" s="23">
        <v>284.21</v>
      </c>
      <c r="AP491" s="23">
        <v>12.72</v>
      </c>
    </row>
    <row r="492" spans="41:42" ht="12.75">
      <c r="AO492" s="23">
        <v>284.72</v>
      </c>
      <c r="AP492" s="23">
        <v>12.21</v>
      </c>
    </row>
    <row r="493" spans="41:42" ht="12.75">
      <c r="AO493" s="23">
        <v>285.35</v>
      </c>
      <c r="AP493" s="23">
        <v>11.58</v>
      </c>
    </row>
    <row r="494" spans="41:42" ht="12.75">
      <c r="AO494" s="23">
        <v>285.89</v>
      </c>
      <c r="AP494" s="23">
        <v>11.04</v>
      </c>
    </row>
    <row r="495" spans="41:42" ht="12.75">
      <c r="AO495" s="23">
        <v>286.52</v>
      </c>
      <c r="AP495" s="23">
        <v>10.41</v>
      </c>
    </row>
    <row r="496" spans="41:42" ht="12.75">
      <c r="AO496" s="23">
        <v>287.03</v>
      </c>
      <c r="AP496" s="23">
        <v>9.9</v>
      </c>
    </row>
    <row r="497" spans="41:42" ht="12.75">
      <c r="AO497" s="23">
        <v>287.66</v>
      </c>
      <c r="AP497" s="23">
        <v>9.27</v>
      </c>
    </row>
    <row r="498" spans="41:42" ht="12.75">
      <c r="AO498" s="23">
        <v>288.09</v>
      </c>
      <c r="AP498" s="23">
        <v>8.84</v>
      </c>
    </row>
    <row r="499" spans="41:42" ht="12.75">
      <c r="AO499" s="23">
        <v>288.72</v>
      </c>
      <c r="AP499" s="23">
        <v>8.21</v>
      </c>
    </row>
    <row r="500" spans="41:42" ht="12.75">
      <c r="AO500" s="23">
        <v>289.23</v>
      </c>
      <c r="AP500" s="23">
        <v>7.7</v>
      </c>
    </row>
    <row r="501" spans="41:42" ht="12.75">
      <c r="AO501" s="23">
        <v>289.86</v>
      </c>
      <c r="AP501" s="23">
        <v>7.07</v>
      </c>
    </row>
    <row r="502" spans="41:42" ht="12.75">
      <c r="AO502" s="23">
        <v>290.4</v>
      </c>
      <c r="AP502" s="23">
        <v>6.53</v>
      </c>
    </row>
    <row r="503" spans="41:42" ht="12.75">
      <c r="AO503" s="23">
        <v>291.03</v>
      </c>
      <c r="AP503" s="23">
        <v>5.9</v>
      </c>
    </row>
    <row r="504" spans="41:42" ht="12.75">
      <c r="AO504" s="23">
        <v>291.54</v>
      </c>
      <c r="AP504" s="23">
        <v>5.39</v>
      </c>
    </row>
    <row r="505" spans="41:42" ht="12.75">
      <c r="AO505" s="23">
        <v>292.17</v>
      </c>
      <c r="AP505" s="23">
        <v>4.76</v>
      </c>
    </row>
    <row r="506" spans="41:42" ht="12.75">
      <c r="AO506" s="23">
        <v>292.85</v>
      </c>
      <c r="AP506" s="23">
        <v>4.08</v>
      </c>
    </row>
    <row r="507" spans="41:42" ht="12.75">
      <c r="AO507" s="23">
        <v>293.48</v>
      </c>
      <c r="AP507" s="23">
        <v>3.45</v>
      </c>
    </row>
    <row r="508" spans="41:42" ht="12.75">
      <c r="AO508" s="23">
        <v>293.99</v>
      </c>
      <c r="AP508" s="23">
        <v>2.94</v>
      </c>
    </row>
    <row r="509" spans="41:42" ht="12.75">
      <c r="AO509" s="23">
        <v>294.62</v>
      </c>
      <c r="AP509" s="23">
        <v>2.31</v>
      </c>
    </row>
    <row r="510" spans="41:42" ht="12.75">
      <c r="AO510" s="23">
        <v>295.16</v>
      </c>
      <c r="AP510" s="23">
        <v>1.77</v>
      </c>
    </row>
    <row r="511" spans="41:42" ht="12.75">
      <c r="AO511" s="23">
        <v>295.79</v>
      </c>
      <c r="AP511" s="23">
        <v>1.14</v>
      </c>
    </row>
    <row r="512" spans="41:42" ht="12.75">
      <c r="AO512" s="23">
        <v>296.3</v>
      </c>
      <c r="AP512" s="23">
        <v>0.63</v>
      </c>
    </row>
    <row r="513" spans="41:42" ht="12.75">
      <c r="AO513" s="23">
        <v>296.93</v>
      </c>
      <c r="AP513" s="23">
        <v>0</v>
      </c>
    </row>
  </sheetData>
  <sheetProtection formatCells="0"/>
  <mergeCells count="406">
    <mergeCell ref="AD15:AG16"/>
    <mergeCell ref="F22:AF22"/>
    <mergeCell ref="AD31:AG31"/>
    <mergeCell ref="O32:Q32"/>
    <mergeCell ref="R32:T32"/>
    <mergeCell ref="AD32:AG32"/>
    <mergeCell ref="AD30:AG30"/>
    <mergeCell ref="AB29:AC29"/>
    <mergeCell ref="AB30:AC30"/>
    <mergeCell ref="R31:T31"/>
    <mergeCell ref="A59:C59"/>
    <mergeCell ref="D59:AG60"/>
    <mergeCell ref="A60:C60"/>
    <mergeCell ref="Q58:R58"/>
    <mergeCell ref="S58:T58"/>
    <mergeCell ref="U58:V58"/>
    <mergeCell ref="W58:X58"/>
    <mergeCell ref="I58:J58"/>
    <mergeCell ref="K58:L58"/>
    <mergeCell ref="AC57:AG58"/>
    <mergeCell ref="AA56:AB56"/>
    <mergeCell ref="O58:P58"/>
    <mergeCell ref="W57:X57"/>
    <mergeCell ref="Y57:Z57"/>
    <mergeCell ref="AA57:AB57"/>
    <mergeCell ref="U57:V57"/>
    <mergeCell ref="S56:T56"/>
    <mergeCell ref="U56:V56"/>
    <mergeCell ref="W56:X56"/>
    <mergeCell ref="AA58:AB58"/>
    <mergeCell ref="I57:J57"/>
    <mergeCell ref="K57:L57"/>
    <mergeCell ref="Y58:Z58"/>
    <mergeCell ref="M58:N58"/>
    <mergeCell ref="M57:N57"/>
    <mergeCell ref="O57:P57"/>
    <mergeCell ref="Q57:R57"/>
    <mergeCell ref="S57:T57"/>
    <mergeCell ref="Y55:Z55"/>
    <mergeCell ref="AA55:AB55"/>
    <mergeCell ref="E56:F56"/>
    <mergeCell ref="G56:H56"/>
    <mergeCell ref="I56:J56"/>
    <mergeCell ref="K56:L56"/>
    <mergeCell ref="M56:N56"/>
    <mergeCell ref="O56:P56"/>
    <mergeCell ref="Q56:R56"/>
    <mergeCell ref="Y56:Z56"/>
    <mergeCell ref="Q55:R55"/>
    <mergeCell ref="S55:T55"/>
    <mergeCell ref="U55:V55"/>
    <mergeCell ref="W55:X55"/>
    <mergeCell ref="I55:J55"/>
    <mergeCell ref="K55:L55"/>
    <mergeCell ref="M55:N55"/>
    <mergeCell ref="O55:P55"/>
    <mergeCell ref="A55:A58"/>
    <mergeCell ref="B55:C58"/>
    <mergeCell ref="E55:F55"/>
    <mergeCell ref="G55:H55"/>
    <mergeCell ref="E58:F58"/>
    <mergeCell ref="G58:H58"/>
    <mergeCell ref="E57:F57"/>
    <mergeCell ref="G57:H57"/>
    <mergeCell ref="Q54:R54"/>
    <mergeCell ref="S54:T54"/>
    <mergeCell ref="U54:V54"/>
    <mergeCell ref="W54:X54"/>
    <mergeCell ref="I54:J54"/>
    <mergeCell ref="K54:L54"/>
    <mergeCell ref="M54:N54"/>
    <mergeCell ref="O54:P54"/>
    <mergeCell ref="W53:X53"/>
    <mergeCell ref="Y53:Z53"/>
    <mergeCell ref="AA53:AB53"/>
    <mergeCell ref="Y54:Z54"/>
    <mergeCell ref="AA54:AB54"/>
    <mergeCell ref="W52:X52"/>
    <mergeCell ref="Y52:Z52"/>
    <mergeCell ref="AA52:AB52"/>
    <mergeCell ref="I53:J53"/>
    <mergeCell ref="K53:L53"/>
    <mergeCell ref="M53:N53"/>
    <mergeCell ref="O53:P53"/>
    <mergeCell ref="Q53:R53"/>
    <mergeCell ref="S53:T53"/>
    <mergeCell ref="U53:V53"/>
    <mergeCell ref="AA51:AB51"/>
    <mergeCell ref="E52:F52"/>
    <mergeCell ref="G52:H52"/>
    <mergeCell ref="I52:J52"/>
    <mergeCell ref="K52:L52"/>
    <mergeCell ref="M52:N52"/>
    <mergeCell ref="O52:P52"/>
    <mergeCell ref="Q52:R52"/>
    <mergeCell ref="S52:T52"/>
    <mergeCell ref="I51:J51"/>
    <mergeCell ref="U52:V52"/>
    <mergeCell ref="S51:T51"/>
    <mergeCell ref="U51:V51"/>
    <mergeCell ref="W51:X51"/>
    <mergeCell ref="Y51:Z51"/>
    <mergeCell ref="K51:L51"/>
    <mergeCell ref="M51:N51"/>
    <mergeCell ref="O51:P51"/>
    <mergeCell ref="Q51:R51"/>
    <mergeCell ref="U50:V50"/>
    <mergeCell ref="W50:X50"/>
    <mergeCell ref="A51:A54"/>
    <mergeCell ref="B51:C54"/>
    <mergeCell ref="E51:F51"/>
    <mergeCell ref="G51:H51"/>
    <mergeCell ref="E54:F54"/>
    <mergeCell ref="G54:H54"/>
    <mergeCell ref="E53:F53"/>
    <mergeCell ref="G53:H53"/>
    <mergeCell ref="I50:J50"/>
    <mergeCell ref="K50:L50"/>
    <mergeCell ref="M50:N50"/>
    <mergeCell ref="O50:P50"/>
    <mergeCell ref="Q50:R50"/>
    <mergeCell ref="S50:T50"/>
    <mergeCell ref="W49:X49"/>
    <mergeCell ref="Y49:Z49"/>
    <mergeCell ref="W48:X48"/>
    <mergeCell ref="Y48:Z48"/>
    <mergeCell ref="AA49:AB49"/>
    <mergeCell ref="Y50:Z50"/>
    <mergeCell ref="AA50:AB50"/>
    <mergeCell ref="AA48:AB48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AA47:AB47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S47:T47"/>
    <mergeCell ref="U47:V47"/>
    <mergeCell ref="W47:X47"/>
    <mergeCell ref="Y47:Z47"/>
    <mergeCell ref="K47:L47"/>
    <mergeCell ref="M47:N47"/>
    <mergeCell ref="O47:P47"/>
    <mergeCell ref="Q47:R47"/>
    <mergeCell ref="W46:X46"/>
    <mergeCell ref="Y46:Z46"/>
    <mergeCell ref="S46:T46"/>
    <mergeCell ref="U46:V46"/>
    <mergeCell ref="AA46:AB46"/>
    <mergeCell ref="A47:A50"/>
    <mergeCell ref="B47:C50"/>
    <mergeCell ref="E47:F47"/>
    <mergeCell ref="G47:H47"/>
    <mergeCell ref="E50:F50"/>
    <mergeCell ref="G50:H50"/>
    <mergeCell ref="I47:J47"/>
    <mergeCell ref="O46:P46"/>
    <mergeCell ref="Q46:R46"/>
    <mergeCell ref="AA45:AB45"/>
    <mergeCell ref="A6:G6"/>
    <mergeCell ref="H7:J7"/>
    <mergeCell ref="A27:L27"/>
    <mergeCell ref="N27:S27"/>
    <mergeCell ref="A19:E19"/>
    <mergeCell ref="A10:F10"/>
    <mergeCell ref="T27:AG27"/>
    <mergeCell ref="P38:AE38"/>
    <mergeCell ref="AD33:AG33"/>
    <mergeCell ref="AA44:AB44"/>
    <mergeCell ref="I45:J45"/>
    <mergeCell ref="K45:L45"/>
    <mergeCell ref="M45:N45"/>
    <mergeCell ref="O45:P45"/>
    <mergeCell ref="Q45:R45"/>
    <mergeCell ref="S45:T45"/>
    <mergeCell ref="U45:V45"/>
    <mergeCell ref="W45:X45"/>
    <mergeCell ref="Y45:Z45"/>
    <mergeCell ref="S44:T44"/>
    <mergeCell ref="U44:V44"/>
    <mergeCell ref="W44:X44"/>
    <mergeCell ref="Y44:Z44"/>
    <mergeCell ref="W43:X43"/>
    <mergeCell ref="Y43:Z43"/>
    <mergeCell ref="S43:T43"/>
    <mergeCell ref="U43:V43"/>
    <mergeCell ref="AA43:AB43"/>
    <mergeCell ref="E44:F44"/>
    <mergeCell ref="G44:H44"/>
    <mergeCell ref="I44:J44"/>
    <mergeCell ref="K44:L44"/>
    <mergeCell ref="M44:N44"/>
    <mergeCell ref="O44:P44"/>
    <mergeCell ref="Q44:R44"/>
    <mergeCell ref="O43:P43"/>
    <mergeCell ref="Q43:R43"/>
    <mergeCell ref="G46:H46"/>
    <mergeCell ref="I43:J43"/>
    <mergeCell ref="K43:L43"/>
    <mergeCell ref="M43:N43"/>
    <mergeCell ref="I46:J46"/>
    <mergeCell ref="K46:L46"/>
    <mergeCell ref="M46:N46"/>
    <mergeCell ref="W42:X42"/>
    <mergeCell ref="Y42:Z42"/>
    <mergeCell ref="AA42:AB42"/>
    <mergeCell ref="A43:A46"/>
    <mergeCell ref="B43:C46"/>
    <mergeCell ref="E43:F43"/>
    <mergeCell ref="G43:H43"/>
    <mergeCell ref="E45:F45"/>
    <mergeCell ref="G45:H45"/>
    <mergeCell ref="E46:F46"/>
    <mergeCell ref="AA41:AB41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S41:T41"/>
    <mergeCell ref="U41:V41"/>
    <mergeCell ref="W41:X41"/>
    <mergeCell ref="Y41:Z41"/>
    <mergeCell ref="K41:L41"/>
    <mergeCell ref="M41:N41"/>
    <mergeCell ref="O41:P41"/>
    <mergeCell ref="Q41:R41"/>
    <mergeCell ref="T39:AB39"/>
    <mergeCell ref="AC39:AD39"/>
    <mergeCell ref="A39:N39"/>
    <mergeCell ref="A40:A42"/>
    <mergeCell ref="B40:AB40"/>
    <mergeCell ref="B41:C42"/>
    <mergeCell ref="D41:D42"/>
    <mergeCell ref="E41:F41"/>
    <mergeCell ref="G41:H41"/>
    <mergeCell ref="I41:J41"/>
    <mergeCell ref="A36:A37"/>
    <mergeCell ref="B36:I37"/>
    <mergeCell ref="J36:L37"/>
    <mergeCell ref="N36:O36"/>
    <mergeCell ref="N35:Y35"/>
    <mergeCell ref="AD34:AG34"/>
    <mergeCell ref="AE35:AG35"/>
    <mergeCell ref="AA35:AC35"/>
    <mergeCell ref="W34:Y34"/>
    <mergeCell ref="U31:V34"/>
    <mergeCell ref="B33:E33"/>
    <mergeCell ref="F33:G33"/>
    <mergeCell ref="H33:I33"/>
    <mergeCell ref="J33:L33"/>
    <mergeCell ref="B34:E34"/>
    <mergeCell ref="F34:G34"/>
    <mergeCell ref="H34:I34"/>
    <mergeCell ref="J34:L34"/>
    <mergeCell ref="B32:E32"/>
    <mergeCell ref="F32:G32"/>
    <mergeCell ref="H32:I32"/>
    <mergeCell ref="J32:L32"/>
    <mergeCell ref="J31:L31"/>
    <mergeCell ref="O31:Q31"/>
    <mergeCell ref="O33:Q33"/>
    <mergeCell ref="R33:T33"/>
    <mergeCell ref="R34:T34"/>
    <mergeCell ref="O34:Q34"/>
    <mergeCell ref="Q28:R30"/>
    <mergeCell ref="S28:T28"/>
    <mergeCell ref="U28:V28"/>
    <mergeCell ref="W28:Y28"/>
    <mergeCell ref="Z28:AG28"/>
    <mergeCell ref="O29:P30"/>
    <mergeCell ref="S29:T30"/>
    <mergeCell ref="U29:V30"/>
    <mergeCell ref="W29:Y30"/>
    <mergeCell ref="AD29:AG29"/>
    <mergeCell ref="A28:A30"/>
    <mergeCell ref="B28:E30"/>
    <mergeCell ref="F28:G30"/>
    <mergeCell ref="H28:I30"/>
    <mergeCell ref="J28:L30"/>
    <mergeCell ref="N28:N30"/>
    <mergeCell ref="C21:I21"/>
    <mergeCell ref="B23:E23"/>
    <mergeCell ref="I23:J23"/>
    <mergeCell ref="M23:O23"/>
    <mergeCell ref="F19:H19"/>
    <mergeCell ref="I19:J19"/>
    <mergeCell ref="F23:H23"/>
    <mergeCell ref="G20:I20"/>
    <mergeCell ref="K20:M20"/>
    <mergeCell ref="O20:T20"/>
    <mergeCell ref="M12:P12"/>
    <mergeCell ref="W12:Z12"/>
    <mergeCell ref="AB13:AF14"/>
    <mergeCell ref="C14:F14"/>
    <mergeCell ref="H14:K14"/>
    <mergeCell ref="W14:Z14"/>
    <mergeCell ref="H13:K13"/>
    <mergeCell ref="W13:Z13"/>
    <mergeCell ref="R14:U14"/>
    <mergeCell ref="C13:F13"/>
    <mergeCell ref="Q10:S10"/>
    <mergeCell ref="T10:U10"/>
    <mergeCell ref="V10:X10"/>
    <mergeCell ref="Y10:AF10"/>
    <mergeCell ref="G10:P10"/>
    <mergeCell ref="B11:F11"/>
    <mergeCell ref="G11:K11"/>
    <mergeCell ref="L11:P11"/>
    <mergeCell ref="AB7:AC8"/>
    <mergeCell ref="AD7:AG7"/>
    <mergeCell ref="H6:N6"/>
    <mergeCell ref="V6:AG6"/>
    <mergeCell ref="R7:T8"/>
    <mergeCell ref="V7:W8"/>
    <mergeCell ref="Y7:Z8"/>
    <mergeCell ref="A7:C7"/>
    <mergeCell ref="D7:G7"/>
    <mergeCell ref="K7:M7"/>
    <mergeCell ref="O7:Q7"/>
    <mergeCell ref="A4:AG4"/>
    <mergeCell ref="D5:H5"/>
    <mergeCell ref="M5:R5"/>
    <mergeCell ref="Y5:AG5"/>
    <mergeCell ref="A5:C5"/>
    <mergeCell ref="I5:L5"/>
    <mergeCell ref="K19:M19"/>
    <mergeCell ref="A22:E22"/>
    <mergeCell ref="Z19:AA19"/>
    <mergeCell ref="V20:AA20"/>
    <mergeCell ref="X19:Y19"/>
    <mergeCell ref="N17:AF18"/>
    <mergeCell ref="AC19:AF19"/>
    <mergeCell ref="AC20:AF20"/>
    <mergeCell ref="U19:W19"/>
    <mergeCell ref="N19:T19"/>
    <mergeCell ref="H12:K12"/>
    <mergeCell ref="C20:E20"/>
    <mergeCell ref="B35:E35"/>
    <mergeCell ref="F35:G35"/>
    <mergeCell ref="H35:I35"/>
    <mergeCell ref="J35:L35"/>
    <mergeCell ref="K23:L23"/>
    <mergeCell ref="B31:E31"/>
    <mergeCell ref="F31:G31"/>
    <mergeCell ref="H31:I31"/>
    <mergeCell ref="V1:AG2"/>
    <mergeCell ref="A1:T1"/>
    <mergeCell ref="R12:U12"/>
    <mergeCell ref="R13:U13"/>
    <mergeCell ref="M13:P13"/>
    <mergeCell ref="Q11:AF11"/>
    <mergeCell ref="AB12:AF12"/>
    <mergeCell ref="C12:F12"/>
    <mergeCell ref="S5:X5"/>
    <mergeCell ref="O6:U6"/>
    <mergeCell ref="AC43:AG44"/>
    <mergeCell ref="AC45:AG46"/>
    <mergeCell ref="AC55:AG56"/>
    <mergeCell ref="AC53:AG54"/>
    <mergeCell ref="AC51:AG52"/>
    <mergeCell ref="AC49:AG50"/>
    <mergeCell ref="AC47:AG48"/>
    <mergeCell ref="AE39:AG39"/>
    <mergeCell ref="AC40:AG40"/>
    <mergeCell ref="AC41:AG41"/>
    <mergeCell ref="AC42:AG42"/>
    <mergeCell ref="P23:R23"/>
    <mergeCell ref="C24:AF24"/>
    <mergeCell ref="C25:AF25"/>
    <mergeCell ref="P36:AG36"/>
    <mergeCell ref="Z29:AA29"/>
    <mergeCell ref="Z30:AA30"/>
    <mergeCell ref="T23:U23"/>
    <mergeCell ref="X23:Y23"/>
    <mergeCell ref="P37:AG37"/>
    <mergeCell ref="AB33:AC33"/>
    <mergeCell ref="AB34:AC34"/>
    <mergeCell ref="Z31:AA31"/>
    <mergeCell ref="Z32:AA32"/>
    <mergeCell ref="Z34:AA34"/>
    <mergeCell ref="AB23:AE23"/>
    <mergeCell ref="O28:P28"/>
    <mergeCell ref="Z33:AA33"/>
    <mergeCell ref="W33:Y33"/>
    <mergeCell ref="W31:Y31"/>
    <mergeCell ref="W32:Y32"/>
    <mergeCell ref="AB31:AC31"/>
    <mergeCell ref="AB32:AC32"/>
  </mergeCells>
  <conditionalFormatting sqref="C12:F14 H12:K14 M12:M13 W12:Z14 R12:R14">
    <cfRule type="expression" priority="1" dxfId="62" stopIfTrue="1">
      <formula>$T$10=B12</formula>
    </cfRule>
  </conditionalFormatting>
  <conditionalFormatting sqref="N28:N30">
    <cfRule type="expression" priority="2" dxfId="63" stopIfTrue="1">
      <formula>OR(AND(E43&lt;&gt;"",B43=""),AND(E47&lt;&gt;"",B47=""),AND(E51&lt;&gt;"",B51=""),AND(E55&lt;&gt;"",B55=""))</formula>
    </cfRule>
  </conditionalFormatting>
  <conditionalFormatting sqref="B41:C42">
    <cfRule type="expression" priority="3" dxfId="63" stopIfTrue="1">
      <formula>OR(AND(E43&lt;&gt;"",B43=""),AND(E47&lt;&gt;"",B47=""),AND(E51&lt;&gt;"",B51=""),AND(E55&lt;&gt;"",B55=""))</formula>
    </cfRule>
  </conditionalFormatting>
  <conditionalFormatting sqref="F22:AF22">
    <cfRule type="expression" priority="4" dxfId="63" stopIfTrue="1">
      <formula>OR(AND($F$23&gt;60,$S$23=TRUE),(AND($AA$23=TRUE,$F$23&gt;$AB$23)),AND(OR(,$S$23=TRUE,,$W$23=TRUE,,$AA$23=TRUE),F23=""))</formula>
    </cfRule>
    <cfRule type="cellIs" priority="5" dxfId="63" operator="notEqual" stopIfTrue="1">
      <formula>""</formula>
    </cfRule>
  </conditionalFormatting>
  <conditionalFormatting sqref="B43:C58">
    <cfRule type="expression" priority="6" dxfId="5" stopIfTrue="1">
      <formula>AND(E43&lt;&gt;"",B43="")</formula>
    </cfRule>
  </conditionalFormatting>
  <conditionalFormatting sqref="O31:Q34">
    <cfRule type="expression" priority="7" dxfId="64" stopIfTrue="1">
      <formula>$R31&lt;&gt;""</formula>
    </cfRule>
    <cfRule type="expression" priority="8" dxfId="64" stopIfTrue="1">
      <formula>OR($T$10=4,$T$10=5,$T$10=6,$T$10=7,$T$10=13,$T$10=14,$T$10=15)</formula>
    </cfRule>
  </conditionalFormatting>
  <conditionalFormatting sqref="AC57">
    <cfRule type="expression" priority="9" dxfId="65" stopIfTrue="1">
      <formula>OR($W$23=TRUE,1500/$AB$23&lt;AG$42)</formula>
    </cfRule>
  </conditionalFormatting>
  <conditionalFormatting sqref="Z35 AD35">
    <cfRule type="expression" priority="10" dxfId="66" stopIfTrue="1">
      <formula>AND($AD$35=TRUE,$Z$35=TRUE)</formula>
    </cfRule>
  </conditionalFormatting>
  <conditionalFormatting sqref="AA35:AB35">
    <cfRule type="expression" priority="11" dxfId="67" stopIfTrue="1">
      <formula>$AD$35=TRUE</formula>
    </cfRule>
    <cfRule type="expression" priority="12" dxfId="68" stopIfTrue="1">
      <formula>$Z$35=TRUE</formula>
    </cfRule>
  </conditionalFormatting>
  <conditionalFormatting sqref="AC39:AD39">
    <cfRule type="cellIs" priority="13" dxfId="62" operator="lessThan" stopIfTrue="1">
      <formula>10</formula>
    </cfRule>
  </conditionalFormatting>
  <conditionalFormatting sqref="R31:T31">
    <cfRule type="expression" priority="14" dxfId="64" stopIfTrue="1">
      <formula>$O$31&lt;&gt;""</formula>
    </cfRule>
  </conditionalFormatting>
  <conditionalFormatting sqref="R32:T32">
    <cfRule type="expression" priority="15" dxfId="64" stopIfTrue="1">
      <formula>$O$32&lt;&gt;""</formula>
    </cfRule>
  </conditionalFormatting>
  <conditionalFormatting sqref="R33:T33">
    <cfRule type="expression" priority="16" dxfId="64" stopIfTrue="1">
      <formula>$O$33&lt;&gt;""</formula>
    </cfRule>
  </conditionalFormatting>
  <conditionalFormatting sqref="R34:T34">
    <cfRule type="expression" priority="17" dxfId="64" stopIfTrue="1">
      <formula>$O$34&lt;&gt;""</formula>
    </cfRule>
  </conditionalFormatting>
  <conditionalFormatting sqref="AB31:AB34">
    <cfRule type="expression" priority="18" dxfId="64" stopIfTrue="1">
      <formula>OR($T$10=4,$T$10=5,$T$10=6,$T$10=7,$T$10=13,$T$10=14,$T$10=15)</formula>
    </cfRule>
  </conditionalFormatting>
  <conditionalFormatting sqref="J34">
    <cfRule type="cellIs" priority="19" dxfId="67" operator="equal" stopIfTrue="1">
      <formula>0</formula>
    </cfRule>
  </conditionalFormatting>
  <conditionalFormatting sqref="AB13:AC13">
    <cfRule type="expression" priority="20" dxfId="62" stopIfTrue="1">
      <formula>$T$10=$AA$12</formula>
    </cfRule>
  </conditionalFormatting>
  <conditionalFormatting sqref="V7:W8">
    <cfRule type="expression" priority="21" dxfId="62" stopIfTrue="1">
      <formula>$U$7=TRUE</formula>
    </cfRule>
    <cfRule type="expression" priority="22" dxfId="67" stopIfTrue="1">
      <formula>OR($X$7=TRUE,$AA$7=TRUE)</formula>
    </cfRule>
  </conditionalFormatting>
  <conditionalFormatting sqref="Y7:Z8">
    <cfRule type="expression" priority="23" dxfId="62" stopIfTrue="1">
      <formula>$X$7=TRUE</formula>
    </cfRule>
    <cfRule type="expression" priority="24" dxfId="67" stopIfTrue="1">
      <formula>OR($AA$7=TRUE,$U$7=TRUE)</formula>
    </cfRule>
  </conditionalFormatting>
  <conditionalFormatting sqref="AE8:AG8">
    <cfRule type="expression" priority="25" dxfId="67" stopIfTrue="1">
      <formula>OR($U$7=TRUE,$X$7=TRUE)</formula>
    </cfRule>
    <cfRule type="expression" priority="26" dxfId="62" stopIfTrue="1">
      <formula>$AA$7=TRUE</formula>
    </cfRule>
  </conditionalFormatting>
  <conditionalFormatting sqref="AD7:AD8 AB7">
    <cfRule type="expression" priority="27" dxfId="67" stopIfTrue="1">
      <formula>OR($U$7=TRUE,$X$7=TRUE)</formula>
    </cfRule>
    <cfRule type="expression" priority="28" dxfId="62" stopIfTrue="1">
      <formula>$AA$7=TRUE</formula>
    </cfRule>
  </conditionalFormatting>
  <conditionalFormatting sqref="T23:U23">
    <cfRule type="expression" priority="29" dxfId="69" stopIfTrue="1">
      <formula>AND($F$23&gt;60,$S$23=TRUE)</formula>
    </cfRule>
    <cfRule type="expression" priority="30" dxfId="62" stopIfTrue="1">
      <formula>$S$23=TRUE</formula>
    </cfRule>
    <cfRule type="expression" priority="31" dxfId="67" stopIfTrue="1">
      <formula>OR(AND($AA$23=TRUE,$AB$23&lt;&gt;""),$W$23=TRUE,$G$23&gt;60)</formula>
    </cfRule>
  </conditionalFormatting>
  <conditionalFormatting sqref="X23:Y23">
    <cfRule type="expression" priority="32" dxfId="62" stopIfTrue="1">
      <formula>$W$23=TRUE</formula>
    </cfRule>
    <cfRule type="expression" priority="33" dxfId="67" stopIfTrue="1">
      <formula>OR($S$23=TRUE,AND($AA$23=TRUE,$AB$23&lt;&gt;"",$W$23&lt;&gt;TRUE))</formula>
    </cfRule>
  </conditionalFormatting>
  <conditionalFormatting sqref="AB23:AE23">
    <cfRule type="expression" priority="34" dxfId="69" stopIfTrue="1">
      <formula>AND($AA$23=TRUE,$F$23&gt;$AB$23)</formula>
    </cfRule>
    <cfRule type="expression" priority="35" dxfId="70" stopIfTrue="1">
      <formula>$AA$23=TRUE</formula>
    </cfRule>
    <cfRule type="expression" priority="36" dxfId="67" stopIfTrue="1">
      <formula>OR($S$23=TRUE,$W$23=TRUE)</formula>
    </cfRule>
  </conditionalFormatting>
  <conditionalFormatting sqref="AA23">
    <cfRule type="expression" priority="37" dxfId="71" stopIfTrue="1">
      <formula>AND($AA$23=TRUE,OR($W$23=TRUE,$S$23=TRUE))</formula>
    </cfRule>
  </conditionalFormatting>
  <conditionalFormatting sqref="W23">
    <cfRule type="expression" priority="38" dxfId="66" stopIfTrue="1">
      <formula>AND($W$23=TRUE,OR($AA$23=TRUE,$S$23=TRUE))</formula>
    </cfRule>
  </conditionalFormatting>
  <conditionalFormatting sqref="S23">
    <cfRule type="expression" priority="39" dxfId="66" stopIfTrue="1">
      <formula>AND($S$23=TRUE,OR($W$23=TRUE,$AA$23=TRUE))</formula>
    </cfRule>
  </conditionalFormatting>
  <conditionalFormatting sqref="AD15:AG16">
    <cfRule type="expression" priority="40" dxfId="63" stopIfTrue="1">
      <formula>AND($T$10=15,$AB$13="")</formula>
    </cfRule>
  </conditionalFormatting>
  <conditionalFormatting sqref="AE35:AF35">
    <cfRule type="expression" priority="41" dxfId="62" stopIfTrue="1">
      <formula>$AD$35=TRUE</formula>
    </cfRule>
    <cfRule type="expression" priority="42" dxfId="67" stopIfTrue="1">
      <formula>$Z$35=TRUE</formula>
    </cfRule>
  </conditionalFormatting>
  <conditionalFormatting sqref="P38:AE38">
    <cfRule type="expression" priority="43" dxfId="67" stopIfTrue="1">
      <formula>$AC$39&gt;0</formula>
    </cfRule>
  </conditionalFormatting>
  <conditionalFormatting sqref="B12:B14 G12:G14 L12:L13 Q12:Q14 V12:V14 AA12">
    <cfRule type="expression" priority="44" dxfId="5" stopIfTrue="1">
      <formula>AND($T$10&lt;&gt;"",OR($T$10&gt;15,$T$10&lt;1))</formula>
    </cfRule>
  </conditionalFormatting>
  <conditionalFormatting sqref="G10:P10">
    <cfRule type="expression" priority="45" dxfId="63" stopIfTrue="1">
      <formula>AND(OR($T$10&gt;15,$T$10&lt;1),$T$10&lt;&gt;"")</formula>
    </cfRule>
  </conditionalFormatting>
  <conditionalFormatting sqref="W31:Y34">
    <cfRule type="expression" priority="46" dxfId="67" stopIfTrue="1">
      <formula>OR($R31="",$Z$35=FALSE,$AD$35=TRUE)</formula>
    </cfRule>
    <cfRule type="expression" priority="47" dxfId="72" stopIfTrue="1">
      <formula>AND($O31&lt;&gt;"",$R31&lt;&gt;"")</formula>
    </cfRule>
    <cfRule type="cellIs" priority="48" dxfId="73" operator="greaterThanOrEqual" stopIfTrue="1">
      <formula>0</formula>
    </cfRule>
  </conditionalFormatting>
  <conditionalFormatting sqref="J31:L33">
    <cfRule type="cellIs" priority="49" dxfId="74" operator="notEqual" stopIfTrue="1">
      <formula>0</formula>
    </cfRule>
    <cfRule type="expression" priority="50" dxfId="73" stopIfTrue="1">
      <formula>AND($H31&gt;=0,$H31&lt;&gt;"")</formula>
    </cfRule>
  </conditionalFormatting>
  <conditionalFormatting sqref="J36:L37 U31:V34">
    <cfRule type="expression" priority="51" dxfId="67" stopIfTrue="1">
      <formula>AND($H$31="",$H$32="",$H$33="",$I$19="",$Z$35=FALSE)</formula>
    </cfRule>
  </conditionalFormatting>
  <conditionalFormatting sqref="AC55:AG56 AC47:AG48 AC51:AG52 AC43:AG44">
    <cfRule type="expression" priority="52" dxfId="63" stopIfTrue="1">
      <formula>OR(AND(E43&lt;&gt;"",B43=""),AND($S$23=FALSE,$W$23=FALSE,$AA$23=FALSE,G43&gt;0))</formula>
    </cfRule>
  </conditionalFormatting>
  <conditionalFormatting sqref="P23:R23">
    <cfRule type="expression" priority="53" dxfId="63" stopIfTrue="1">
      <formula>AND($S$23=FALSE,$W$23=FALSE,$AA$23=FALSE,OR(G43&gt;0,G47&gt;0,G51&gt;0,G54&gt;0))</formula>
    </cfRule>
  </conditionalFormatting>
  <conditionalFormatting sqref="N17:AF18">
    <cfRule type="expression" priority="54" dxfId="67" stopIfTrue="1">
      <formula>$I$19=8</formula>
    </cfRule>
    <cfRule type="expression" priority="55" dxfId="63" stopIfTrue="1">
      <formula>AND(OR(I19&gt;8,I19&lt;1),$I$19&lt;&gt;"")</formula>
    </cfRule>
    <cfRule type="expression" priority="56" dxfId="62" stopIfTrue="1">
      <formula>OR($I$19=4,$I$19=5)</formula>
    </cfRule>
  </conditionalFormatting>
  <conditionalFormatting sqref="F20 J20 N20 U20 AB19:AB20 B20:B21">
    <cfRule type="expression" priority="57" dxfId="5" stopIfTrue="1">
      <formula>AND(OR($I$19&gt;8,$I$19&lt;1),$I$19&lt;&gt;"")</formula>
    </cfRule>
  </conditionalFormatting>
  <conditionalFormatting sqref="Z31:AA34">
    <cfRule type="expression" priority="58" dxfId="75" stopIfTrue="1">
      <formula>AND(AND($R31&lt;&gt;"",($U$31+W31)&lt;0),$Z$35=TRUE)</formula>
    </cfRule>
    <cfRule type="expression" priority="59" dxfId="74" stopIfTrue="1">
      <formula>AND($R31&lt;&gt;"",$Z$35=TRUE)</formula>
    </cfRule>
  </conditionalFormatting>
  <conditionalFormatting sqref="Q28:R30">
    <cfRule type="expression" priority="60" dxfId="68" stopIfTrue="1">
      <formula>OR(AND($O$31&lt;&gt;"",$R$31&lt;&gt;""),AND($O$32&lt;&gt;"",$R$32&lt;&gt;""),AND($O$33&lt;&gt;"",$R$33&lt;&gt;""),AND($O$34&lt;&gt;"",$R$34&lt;&gt;""))</formula>
    </cfRule>
    <cfRule type="expression" priority="61" dxfId="68" stopIfTrue="1">
      <formula>AND(OR($T$10=4,$T$10=5,$T$10=6,$T$10=7,$T$10=13,$T$10=14,$T$10=15),SUM($O$31:$Q$34)&lt;&gt;0)</formula>
    </cfRule>
    <cfRule type="expression" priority="62" dxfId="68" stopIfTrue="1">
      <formula>AND($O$31="",$O$32="",$O$33="",$O$34="",$R$31="",$R$32="",$R$33="",$R$34="")</formula>
    </cfRule>
  </conditionalFormatting>
  <printOptions/>
  <pageMargins left="0.984251968503937" right="0.1968503937007874" top="0.5905511811023623" bottom="0.5905511811023623" header="0.3937007874015748" footer="0.3937007874015748"/>
  <pageSetup fitToHeight="1" fitToWidth="1" horizontalDpi="600" verticalDpi="600" orientation="portrait" paperSize="9" scale="68" r:id="rId3"/>
  <headerFooter alignWithMargins="0">
    <oddHeader>&amp;L２３－Ⅱ期用</oddHeader>
    <oddFooter>&amp;L&amp;"ＭＳ ゴシック,標準"&amp;10V15-Ⅰ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2013-10-18T06:00:43Z</dcterms:created>
  <dcterms:modified xsi:type="dcterms:W3CDTF">2023-08-21T00:13:48Z</dcterms:modified>
  <cp:category/>
  <cp:version/>
  <cp:contentType/>
  <cp:contentStatus/>
</cp:coreProperties>
</file>