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mc:AlternateContent xmlns:mc="http://schemas.openxmlformats.org/markup-compatibility/2006">
    <mc:Choice Requires="x15">
      <x15ac:absPath xmlns:x15ac="http://schemas.microsoft.com/office/spreadsheetml/2010/11/ac" url="\\kikakuv4.taka.qst.go.jp\kyoyo\2023年度 施設共用\コバルト・電子受入書類\"/>
    </mc:Choice>
  </mc:AlternateContent>
  <xr:revisionPtr revIDLastSave="0" documentId="13_ncr:1_{20AB80AE-BA17-468D-A349-1591BF3411F1}" xr6:coauthVersionLast="47" xr6:coauthVersionMax="47" xr10:uidLastSave="{00000000-0000-0000-0000-000000000000}"/>
  <bookViews>
    <workbookView xWindow="-120" yWindow="-120" windowWidth="29040" windowHeight="15840" tabRatio="856" xr2:uid="{00000000-000D-0000-FFFF-FFFF00000000}"/>
  </bookViews>
  <sheets>
    <sheet name="入力シート" sheetId="8" r:id="rId1"/>
    <sheet name="指定登録依頼書①" sheetId="1" r:id="rId2"/>
    <sheet name="指定登録依頼書②" sheetId="9" r:id="rId3"/>
    <sheet name="指定登録依頼書③" sheetId="13" r:id="rId4"/>
    <sheet name="指定解除依頼書①" sheetId="10" r:id="rId5"/>
    <sheet name="指定解除依頼書②" sheetId="11" r:id="rId6"/>
    <sheet name="指定解除依頼書③" sheetId="14" r:id="rId7"/>
    <sheet name="被ばく歴等証明書" sheetId="12" r:id="rId8"/>
    <sheet name="記号項目" sheetId="7" r:id="rId9"/>
    <sheet name="課室" sheetId="15" r:id="rId10"/>
  </sheets>
  <definedNames>
    <definedName name="_xlnm._FilterDatabase" localSheetId="9" hidden="1">課室!$A$1:$C$914</definedName>
    <definedName name="_xlnm._FilterDatabase" localSheetId="8" hidden="1">記号項目!#REF!</definedName>
    <definedName name="_xlnm.Print_Area" localSheetId="4">指定解除依頼書①!$A$1:$CJ$48</definedName>
    <definedName name="_xlnm.Print_Area" localSheetId="5">指定解除依頼書②!$A$1:$CJ$48</definedName>
    <definedName name="_xlnm.Print_Area" localSheetId="6">指定解除依頼書③!$A$1:$CJ$48</definedName>
    <definedName name="_xlnm.Print_Area" localSheetId="1">指定登録依頼書①!$A$1:$CJ$49</definedName>
    <definedName name="_xlnm.Print_Area" localSheetId="2">指定登録依頼書②!$A$1:$CJ$49</definedName>
    <definedName name="_xlnm.Print_Area" localSheetId="3">指定登録依頼書③!$A$1:$CJ$49</definedName>
    <definedName name="_xlnm.Print_Area" localSheetId="0">入力シート!$A$1:$AO$82</definedName>
    <definedName name="_xlnm.Print_Area" localSheetId="7">被ばく歴等証明書!$A$1:$AM$64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I11" i="7"/>
  <c r="I10" i="7"/>
  <c r="I6" i="7"/>
  <c r="I5" i="7"/>
  <c r="I4" i="7"/>
  <c r="I3" i="7"/>
  <c r="I20" i="7"/>
  <c r="I19" i="7"/>
  <c r="I15" i="7"/>
  <c r="I13" i="7"/>
  <c r="BM25" i="1"/>
  <c r="AJ62" i="8" l="1"/>
  <c r="AD41" i="1" s="1"/>
  <c r="AJ61" i="8" l="1"/>
  <c r="AS30" i="1" l="1"/>
  <c r="AK34" i="1"/>
  <c r="AK32" i="1"/>
  <c r="AK30" i="1"/>
  <c r="Z36" i="1"/>
  <c r="U36" i="1"/>
  <c r="Z34" i="1"/>
  <c r="U34" i="1"/>
  <c r="Z32" i="1"/>
  <c r="U32" i="1"/>
  <c r="Z30" i="1"/>
  <c r="U30" i="1"/>
  <c r="J33" i="1"/>
  <c r="C33" i="1"/>
  <c r="G67" i="8" l="1"/>
  <c r="G66" i="8"/>
  <c r="G56" i="8"/>
  <c r="AA57" i="8" s="1"/>
  <c r="G52" i="8"/>
  <c r="BW14" i="14"/>
  <c r="BT14" i="14"/>
  <c r="BW14" i="11"/>
  <c r="BT14" i="11"/>
  <c r="AD26" i="8" l="1"/>
  <c r="AD32" i="8" s="1"/>
  <c r="AE32" i="8" s="1"/>
  <c r="Q36" i="1" s="1"/>
  <c r="Q36" i="9" s="1"/>
  <c r="AD24" i="8"/>
  <c r="AE24" i="8" s="1"/>
  <c r="J30" i="1" s="1"/>
  <c r="J30" i="9" s="1"/>
  <c r="J32" i="8"/>
  <c r="J30" i="8"/>
  <c r="J28" i="8"/>
  <c r="G32" i="8"/>
  <c r="G30" i="8"/>
  <c r="G28" i="8"/>
  <c r="AK36" i="1"/>
  <c r="AH37" i="1"/>
  <c r="AM31" i="1"/>
  <c r="C31" i="1"/>
  <c r="K35" i="1"/>
  <c r="D35" i="1"/>
  <c r="AA25" i="8"/>
  <c r="AA23" i="8"/>
  <c r="AA36" i="8"/>
  <c r="AA34" i="8"/>
  <c r="AE26" i="8" l="1"/>
  <c r="Q30" i="1" s="1"/>
  <c r="Q31" i="1" s="1"/>
  <c r="Q31" i="13" s="1"/>
  <c r="J30" i="13"/>
  <c r="Q36" i="13"/>
  <c r="Q37" i="1"/>
  <c r="Q37" i="13" s="1"/>
  <c r="J31" i="1"/>
  <c r="AD28" i="8"/>
  <c r="AE28" i="8" s="1"/>
  <c r="Q32" i="1" s="1"/>
  <c r="Q32" i="9" s="1"/>
  <c r="AD30" i="8"/>
  <c r="AE30" i="8" s="1"/>
  <c r="Q34" i="1" s="1"/>
  <c r="Q35" i="1" s="1"/>
  <c r="Q35" i="13" s="1"/>
  <c r="CC13" i="10"/>
  <c r="CC11" i="10"/>
  <c r="CC14" i="10"/>
  <c r="CG14" i="10"/>
  <c r="CG14" i="14" s="1"/>
  <c r="CG13" i="10"/>
  <c r="CG13" i="11" s="1"/>
  <c r="CG11" i="10"/>
  <c r="CG11" i="11" s="1"/>
  <c r="AI67" i="8"/>
  <c r="AH67" i="8"/>
  <c r="AG67" i="8"/>
  <c r="AJ67" i="8" s="1"/>
  <c r="AE67" i="8" s="1"/>
  <c r="AH46" i="12"/>
  <c r="S47" i="1"/>
  <c r="Y47" i="1"/>
  <c r="AC46" i="12"/>
  <c r="AE13" i="1"/>
  <c r="Y13" i="1"/>
  <c r="AA5" i="8"/>
  <c r="AC22" i="12" s="1"/>
  <c r="Q30" i="9" l="1"/>
  <c r="Q30" i="13"/>
  <c r="Q33" i="1"/>
  <c r="Q33" i="9" s="1"/>
  <c r="Q35" i="9"/>
  <c r="Q34" i="9"/>
  <c r="Q34" i="13"/>
  <c r="Q32" i="13"/>
  <c r="BO14" i="11"/>
  <c r="BO15" i="10"/>
  <c r="BO14" i="14"/>
  <c r="BO15" i="14"/>
  <c r="BO14" i="10"/>
  <c r="BO15" i="11"/>
  <c r="H29" i="12"/>
  <c r="J31" i="9"/>
  <c r="J31" i="13"/>
  <c r="CG11" i="14"/>
  <c r="CG13" i="14"/>
  <c r="CG14" i="11"/>
  <c r="AI22" i="12"/>
  <c r="AM22" i="12"/>
  <c r="AE22" i="12"/>
  <c r="AJ22" i="12"/>
  <c r="AF22" i="12"/>
  <c r="AK22" i="12"/>
  <c r="AH22" i="12"/>
  <c r="AL22" i="12"/>
  <c r="Z22" i="12"/>
  <c r="Q33" i="13" l="1"/>
  <c r="BU21" i="1"/>
  <c r="BA25" i="1"/>
  <c r="I21" i="7"/>
  <c r="I18" i="7"/>
  <c r="I17" i="7"/>
  <c r="I16" i="7"/>
  <c r="I14" i="7"/>
  <c r="I9" i="7"/>
  <c r="I7" i="7"/>
  <c r="I1" i="7"/>
  <c r="I2" i="7"/>
  <c r="I42" i="7"/>
  <c r="I41" i="7"/>
  <c r="I40" i="7"/>
  <c r="I39" i="7"/>
  <c r="I38" i="7"/>
  <c r="I37" i="7"/>
  <c r="I36" i="7"/>
  <c r="I35" i="7"/>
  <c r="I34" i="7"/>
  <c r="I33" i="7"/>
  <c r="I32" i="7"/>
  <c r="I31" i="7"/>
  <c r="I30" i="7"/>
  <c r="I29" i="7"/>
  <c r="I28" i="7"/>
  <c r="I27" i="7"/>
  <c r="I26" i="7"/>
  <c r="I25" i="7"/>
  <c r="I24" i="7"/>
  <c r="I23" i="7"/>
  <c r="R23" i="7" l="1"/>
  <c r="AG9" i="8" l="1"/>
  <c r="AB37" i="13" l="1"/>
  <c r="AA37" i="13"/>
  <c r="Z37" i="13"/>
  <c r="AB36" i="13"/>
  <c r="AA36" i="13"/>
  <c r="AB37" i="9"/>
  <c r="AA37" i="9"/>
  <c r="Z37" i="9"/>
  <c r="AB36" i="9"/>
  <c r="AA36" i="9"/>
  <c r="U34" i="12"/>
  <c r="AB37" i="1"/>
  <c r="AA37" i="1"/>
  <c r="Z37" i="1"/>
  <c r="AB36" i="1"/>
  <c r="AA36" i="1"/>
  <c r="U32" i="12"/>
  <c r="U30" i="12"/>
  <c r="U28" i="12"/>
  <c r="AE29" i="12"/>
  <c r="AD32" i="12"/>
  <c r="AD30" i="12"/>
  <c r="AD28" i="12"/>
  <c r="AK36" i="13" l="1"/>
  <c r="AD34" i="12"/>
  <c r="AH37" i="9"/>
  <c r="AA35" i="12"/>
  <c r="AK32" i="13"/>
  <c r="AK32" i="9"/>
  <c r="AM31" i="13"/>
  <c r="AM31" i="9"/>
  <c r="Z36" i="9"/>
  <c r="Z36" i="13"/>
  <c r="Z34" i="13"/>
  <c r="Z34" i="9"/>
  <c r="AK30" i="13"/>
  <c r="AK30" i="9"/>
  <c r="Z30" i="13"/>
  <c r="Z30" i="9"/>
  <c r="Z32" i="13"/>
  <c r="Z32" i="9"/>
  <c r="AK34" i="13"/>
  <c r="AK34" i="9"/>
  <c r="AK36" i="9"/>
  <c r="AH37" i="13"/>
  <c r="AV36" i="1"/>
  <c r="AV37" i="1"/>
  <c r="AV37" i="9" l="1"/>
  <c r="AV37" i="13"/>
  <c r="AK35" i="12"/>
  <c r="AK34" i="12"/>
  <c r="AV36" i="9"/>
  <c r="AV36" i="13"/>
  <c r="AI28" i="12"/>
  <c r="AS30" i="13"/>
  <c r="AS30" i="9"/>
  <c r="R32" i="7"/>
  <c r="R33" i="7"/>
  <c r="R19" i="7"/>
  <c r="R20" i="7"/>
  <c r="R21" i="7"/>
  <c r="R22" i="7"/>
  <c r="R24" i="7"/>
  <c r="R25" i="7"/>
  <c r="R26" i="7"/>
  <c r="R27" i="7"/>
  <c r="R28" i="7"/>
  <c r="R29" i="7"/>
  <c r="R30" i="7"/>
  <c r="R31" i="7"/>
  <c r="Q28" i="12" l="1"/>
  <c r="U30" i="13" l="1"/>
  <c r="U30" i="9"/>
  <c r="U32" i="9"/>
  <c r="U32" i="13"/>
  <c r="U34" i="9"/>
  <c r="U34" i="13"/>
  <c r="U36" i="13"/>
  <c r="U36" i="9"/>
  <c r="AA32" i="8"/>
  <c r="AA30" i="8"/>
  <c r="AA28" i="8"/>
  <c r="AA26" i="8"/>
  <c r="AH27" i="8"/>
  <c r="AJ27" i="8" s="1"/>
  <c r="AA33" i="8"/>
  <c r="AA31" i="8"/>
  <c r="AA29" i="8"/>
  <c r="AA27" i="8"/>
  <c r="AH28" i="8" l="1"/>
  <c r="AH29" i="8"/>
  <c r="AJ29" i="8" s="1"/>
  <c r="R180" i="7"/>
  <c r="R169" i="7"/>
  <c r="A9" i="1" l="1"/>
  <c r="AG46" i="1" l="1"/>
  <c r="AG46" i="13" s="1"/>
  <c r="AG46" i="9" l="1"/>
  <c r="X7" i="1"/>
  <c r="AR43" i="1" l="1"/>
  <c r="AR43" i="9" s="1"/>
  <c r="AN43" i="1"/>
  <c r="AN43" i="9" s="1"/>
  <c r="AA56" i="8"/>
  <c r="AE56" i="8" s="1"/>
  <c r="AE57" i="8" s="1"/>
  <c r="AI44" i="1" l="1"/>
  <c r="AI43" i="1"/>
  <c r="AR43" i="13"/>
  <c r="AN43" i="13"/>
  <c r="AI43" i="13" l="1"/>
  <c r="AI43" i="9"/>
  <c r="AI44" i="13"/>
  <c r="AI44" i="9"/>
  <c r="BZ4" i="1"/>
  <c r="BR4" i="9" l="1"/>
  <c r="BZ4" i="14"/>
  <c r="BZ4" i="10" l="1"/>
  <c r="BZ4" i="13"/>
  <c r="BZ4" i="11"/>
  <c r="BZ4" i="9"/>
  <c r="O6" i="7" l="1"/>
  <c r="O5" i="7"/>
  <c r="O4" i="7"/>
  <c r="O3" i="7"/>
  <c r="O2" i="7"/>
  <c r="O1" i="7"/>
  <c r="AG48" i="8" l="1"/>
  <c r="AG49" i="8"/>
  <c r="AG52" i="8"/>
  <c r="AG65" i="8"/>
  <c r="AG66" i="8"/>
  <c r="AG39" i="1" l="1"/>
  <c r="AG39" i="13" s="1"/>
  <c r="X42" i="1" l="1"/>
  <c r="AA42" i="1"/>
  <c r="I43" i="1"/>
  <c r="L43" i="1"/>
  <c r="S44" i="1"/>
  <c r="Y44" i="1"/>
  <c r="I47" i="1"/>
  <c r="L47" i="1"/>
  <c r="AU22" i="13" l="1"/>
  <c r="AQ22" i="13"/>
  <c r="AK22" i="13"/>
  <c r="AU22" i="9" l="1"/>
  <c r="AQ22" i="9"/>
  <c r="AK22" i="9"/>
  <c r="AY5" i="1"/>
  <c r="AW5" i="1"/>
  <c r="AW5" i="9" s="1"/>
  <c r="AU5" i="1"/>
  <c r="AU5" i="9" s="1"/>
  <c r="AS5" i="1"/>
  <c r="AQ5" i="1"/>
  <c r="AO5" i="1"/>
  <c r="AO5" i="9" s="1"/>
  <c r="AM5" i="1"/>
  <c r="AY5" i="14" l="1"/>
  <c r="AY5" i="11"/>
  <c r="AY5" i="10"/>
  <c r="AY5" i="13"/>
  <c r="AY5" i="9"/>
  <c r="AW5" i="10"/>
  <c r="AW5" i="14"/>
  <c r="AW5" i="11"/>
  <c r="AW5" i="13"/>
  <c r="AU5" i="11"/>
  <c r="AU5" i="14"/>
  <c r="AU5" i="10"/>
  <c r="AU5" i="13"/>
  <c r="AS5" i="11"/>
  <c r="AS5" i="10"/>
  <c r="AS5" i="14"/>
  <c r="AS5" i="13"/>
  <c r="AS5" i="9"/>
  <c r="AQ5" i="14"/>
  <c r="AQ5" i="11"/>
  <c r="AQ5" i="10"/>
  <c r="AQ5" i="13"/>
  <c r="AQ5" i="9"/>
  <c r="AO5" i="10"/>
  <c r="AO5" i="14"/>
  <c r="AO5" i="11"/>
  <c r="AO5" i="13"/>
  <c r="AM5" i="11"/>
  <c r="AM5" i="14"/>
  <c r="AM5" i="10"/>
  <c r="AM5" i="13"/>
  <c r="AM5" i="9"/>
  <c r="AK5" i="1"/>
  <c r="AK22" i="1"/>
  <c r="AK22" i="14" l="1"/>
  <c r="AK22" i="11"/>
  <c r="AK5" i="11"/>
  <c r="AK5" i="10"/>
  <c r="AK5" i="14"/>
  <c r="AK5" i="13"/>
  <c r="AK5" i="9"/>
  <c r="R54" i="7" l="1"/>
  <c r="S47" i="13" l="1"/>
  <c r="Y47" i="13"/>
  <c r="Y47" i="9"/>
  <c r="S47" i="9"/>
  <c r="AH26" i="8"/>
  <c r="BA25" i="9" l="1"/>
  <c r="D1" i="15" l="1"/>
  <c r="BR4" i="13" l="1"/>
  <c r="AJ26" i="8"/>
  <c r="AJ28" i="8"/>
  <c r="AJ51" i="8"/>
  <c r="AH49" i="8"/>
  <c r="AI49" i="8"/>
  <c r="AI48" i="8"/>
  <c r="AH48" i="8"/>
  <c r="AG39" i="9"/>
  <c r="BU21" i="14"/>
  <c r="BM25" i="14"/>
  <c r="BA25" i="13"/>
  <c r="AI9" i="8"/>
  <c r="AH9" i="8"/>
  <c r="BJ11" i="1"/>
  <c r="BG11" i="1"/>
  <c r="AI66" i="8"/>
  <c r="AH66" i="8"/>
  <c r="AI65" i="8"/>
  <c r="AH65" i="8"/>
  <c r="AI52" i="8"/>
  <c r="AH52" i="8"/>
  <c r="AA42" i="9"/>
  <c r="L43" i="9"/>
  <c r="X42" i="9"/>
  <c r="I43" i="13"/>
  <c r="A5" i="1"/>
  <c r="A5" i="10" s="1"/>
  <c r="C5" i="1"/>
  <c r="G5" i="1"/>
  <c r="G5" i="9" s="1"/>
  <c r="I5" i="1"/>
  <c r="I5" i="13" s="1"/>
  <c r="K5" i="1"/>
  <c r="K5" i="9" s="1"/>
  <c r="M5" i="1"/>
  <c r="O5" i="1"/>
  <c r="O5" i="9" s="1"/>
  <c r="Q5" i="1"/>
  <c r="Q5" i="10" s="1"/>
  <c r="CE5" i="1"/>
  <c r="CE5" i="13" s="1"/>
  <c r="CH5" i="1"/>
  <c r="CH5" i="13" s="1"/>
  <c r="T6" i="1"/>
  <c r="AD7" i="1"/>
  <c r="AG7" i="1"/>
  <c r="AG7" i="9" s="1"/>
  <c r="T8" i="1"/>
  <c r="T8" i="9" s="1"/>
  <c r="BA8" i="1"/>
  <c r="BR8" i="1"/>
  <c r="BR8" i="9" s="1"/>
  <c r="CE8" i="1"/>
  <c r="CE8" i="11" s="1"/>
  <c r="CH8" i="1"/>
  <c r="CH8" i="9" s="1"/>
  <c r="A9" i="10"/>
  <c r="S11" i="1"/>
  <c r="S11" i="9" s="1"/>
  <c r="BT11" i="1"/>
  <c r="BW11" i="1"/>
  <c r="A13" i="1"/>
  <c r="A13" i="11" s="1"/>
  <c r="Y13" i="9"/>
  <c r="S14" i="1"/>
  <c r="C20" i="1"/>
  <c r="C20" i="9" s="1"/>
  <c r="BA20" i="1"/>
  <c r="BA20" i="9" s="1"/>
  <c r="G22" i="1"/>
  <c r="K22" i="1"/>
  <c r="AQ22" i="1"/>
  <c r="AU22" i="1"/>
  <c r="C23" i="1"/>
  <c r="C23" i="14" s="1"/>
  <c r="C30" i="1"/>
  <c r="C30" i="9" s="1"/>
  <c r="E30" i="1"/>
  <c r="E30" i="9" s="1"/>
  <c r="C31" i="13"/>
  <c r="Q30" i="12"/>
  <c r="C33" i="13"/>
  <c r="J33" i="9"/>
  <c r="N32" i="12"/>
  <c r="Q32" i="12"/>
  <c r="D35" i="9"/>
  <c r="K35" i="13"/>
  <c r="N34" i="12"/>
  <c r="Q34" i="12"/>
  <c r="C39" i="1"/>
  <c r="I47" i="13"/>
  <c r="L47" i="13"/>
  <c r="S44" i="13"/>
  <c r="Y44" i="9"/>
  <c r="CE5" i="10"/>
  <c r="CH5" i="10"/>
  <c r="CC11" i="11"/>
  <c r="CC13" i="14"/>
  <c r="BT14" i="10"/>
  <c r="BW14" i="10"/>
  <c r="CC14" i="14"/>
  <c r="CE5" i="11"/>
  <c r="CH5" i="11"/>
  <c r="CE5" i="14"/>
  <c r="CH5" i="14"/>
  <c r="U20" i="12"/>
  <c r="AA20" i="12"/>
  <c r="AG20" i="12"/>
  <c r="U21" i="12"/>
  <c r="AD43" i="12"/>
  <c r="AH43" i="12"/>
  <c r="F1" i="7"/>
  <c r="L1" i="7"/>
  <c r="R1" i="7"/>
  <c r="F2" i="7"/>
  <c r="L2" i="7"/>
  <c r="R2" i="7"/>
  <c r="F3" i="7"/>
  <c r="L3" i="7"/>
  <c r="R3" i="7"/>
  <c r="F4" i="7"/>
  <c r="L4" i="7"/>
  <c r="R4" i="7"/>
  <c r="F5" i="7"/>
  <c r="L5" i="7"/>
  <c r="R5" i="7"/>
  <c r="F6" i="7"/>
  <c r="L6" i="7"/>
  <c r="R6" i="7"/>
  <c r="F7" i="7"/>
  <c r="L7" i="7"/>
  <c r="R7" i="7"/>
  <c r="F8" i="7"/>
  <c r="L8" i="7"/>
  <c r="R8" i="7"/>
  <c r="F9" i="7"/>
  <c r="L9" i="7"/>
  <c r="R9" i="7"/>
  <c r="F10" i="7"/>
  <c r="R10" i="7"/>
  <c r="F11" i="7"/>
  <c r="R11" i="7"/>
  <c r="F12" i="7"/>
  <c r="R12" i="7"/>
  <c r="F13" i="7"/>
  <c r="R13" i="7"/>
  <c r="F14" i="7"/>
  <c r="R14" i="7"/>
  <c r="F15" i="7"/>
  <c r="R15" i="7"/>
  <c r="F16" i="7"/>
  <c r="R16" i="7"/>
  <c r="F17" i="7"/>
  <c r="R17" i="7"/>
  <c r="F18" i="7"/>
  <c r="R18" i="7"/>
  <c r="F19" i="7"/>
  <c r="F20" i="7"/>
  <c r="R34" i="7"/>
  <c r="R35" i="7"/>
  <c r="R36" i="7"/>
  <c r="R37" i="7"/>
  <c r="R38" i="7"/>
  <c r="R39" i="7"/>
  <c r="R40" i="7"/>
  <c r="R41" i="7"/>
  <c r="R42" i="7"/>
  <c r="R43" i="7"/>
  <c r="R44" i="7"/>
  <c r="R45" i="7"/>
  <c r="R46" i="7"/>
  <c r="R47" i="7"/>
  <c r="R48" i="7"/>
  <c r="R49" i="7"/>
  <c r="R50" i="7"/>
  <c r="R51" i="7"/>
  <c r="R52" i="7"/>
  <c r="R53"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70" i="7"/>
  <c r="R171" i="7"/>
  <c r="R172" i="7"/>
  <c r="R173" i="7"/>
  <c r="R174" i="7"/>
  <c r="R175" i="7"/>
  <c r="R176" i="7"/>
  <c r="R177" i="7"/>
  <c r="R178" i="7"/>
  <c r="R179"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R501" i="7"/>
  <c r="R502" i="7"/>
  <c r="R503" i="7"/>
  <c r="R504" i="7"/>
  <c r="R505" i="7"/>
  <c r="R506" i="7"/>
  <c r="R507" i="7"/>
  <c r="R508" i="7"/>
  <c r="R509" i="7"/>
  <c r="R510" i="7"/>
  <c r="R511" i="7"/>
  <c r="R512" i="7"/>
  <c r="R513" i="7"/>
  <c r="R514" i="7"/>
  <c r="R515" i="7"/>
  <c r="R516" i="7"/>
  <c r="R517" i="7"/>
  <c r="R518" i="7"/>
  <c r="R519" i="7"/>
  <c r="R520" i="7"/>
  <c r="R521" i="7"/>
  <c r="R522" i="7"/>
  <c r="R523" i="7"/>
  <c r="R524" i="7"/>
  <c r="R525" i="7"/>
  <c r="R526" i="7"/>
  <c r="R527" i="7"/>
  <c r="R528" i="7"/>
  <c r="R529" i="7"/>
  <c r="R530" i="7"/>
  <c r="R531" i="7"/>
  <c r="R532" i="7"/>
  <c r="R533" i="7"/>
  <c r="R534" i="7"/>
  <c r="R535" i="7"/>
  <c r="R536" i="7"/>
  <c r="R537" i="7"/>
  <c r="R538" i="7"/>
  <c r="R539" i="7"/>
  <c r="R540" i="7"/>
  <c r="R541" i="7"/>
  <c r="R542" i="7"/>
  <c r="R543" i="7"/>
  <c r="R544" i="7"/>
  <c r="R545" i="7"/>
  <c r="R546" i="7"/>
  <c r="R547" i="7"/>
  <c r="R548" i="7"/>
  <c r="R549" i="7"/>
  <c r="R550" i="7"/>
  <c r="R551" i="7"/>
  <c r="R552" i="7"/>
  <c r="R553" i="7"/>
  <c r="R554" i="7"/>
  <c r="R555" i="7"/>
  <c r="R556" i="7"/>
  <c r="R557" i="7"/>
  <c r="R558" i="7"/>
  <c r="R559" i="7"/>
  <c r="R560" i="7"/>
  <c r="R561" i="7"/>
  <c r="R562" i="7"/>
  <c r="R563" i="7"/>
  <c r="R564" i="7"/>
  <c r="R565" i="7"/>
  <c r="R566" i="7"/>
  <c r="R567" i="7"/>
  <c r="R568" i="7"/>
  <c r="R569" i="7"/>
  <c r="R570" i="7"/>
  <c r="R571" i="7"/>
  <c r="R572" i="7"/>
  <c r="R573" i="7"/>
  <c r="R574" i="7"/>
  <c r="R575" i="7"/>
  <c r="R576" i="7"/>
  <c r="R577" i="7"/>
  <c r="R578" i="7"/>
  <c r="R579" i="7"/>
  <c r="R580" i="7"/>
  <c r="R581" i="7"/>
  <c r="R582" i="7"/>
  <c r="R583" i="7"/>
  <c r="R584" i="7"/>
  <c r="R585" i="7"/>
  <c r="R586" i="7"/>
  <c r="R587" i="7"/>
  <c r="R588" i="7"/>
  <c r="R589" i="7"/>
  <c r="R590" i="7"/>
  <c r="R591" i="7"/>
  <c r="R592" i="7"/>
  <c r="R593" i="7"/>
  <c r="R594" i="7"/>
  <c r="R595" i="7"/>
  <c r="R596" i="7"/>
  <c r="R597" i="7"/>
  <c r="R598" i="7"/>
  <c r="R599" i="7"/>
  <c r="R600" i="7"/>
  <c r="R601" i="7"/>
  <c r="R602" i="7"/>
  <c r="R603" i="7"/>
  <c r="R604" i="7"/>
  <c r="R605" i="7"/>
  <c r="R606" i="7"/>
  <c r="R607" i="7"/>
  <c r="R608" i="7"/>
  <c r="R609" i="7"/>
  <c r="R610" i="7"/>
  <c r="R611" i="7"/>
  <c r="R612" i="7"/>
  <c r="R613" i="7"/>
  <c r="R614" i="7"/>
  <c r="R615" i="7"/>
  <c r="R616" i="7"/>
  <c r="R617" i="7"/>
  <c r="R618" i="7"/>
  <c r="R619" i="7"/>
  <c r="R620" i="7"/>
  <c r="R621" i="7"/>
  <c r="R622" i="7"/>
  <c r="R623" i="7"/>
  <c r="R624" i="7"/>
  <c r="R625" i="7"/>
  <c r="R626" i="7"/>
  <c r="R627" i="7"/>
  <c r="R628" i="7"/>
  <c r="R629" i="7"/>
  <c r="R630" i="7"/>
  <c r="R631" i="7"/>
  <c r="R632" i="7"/>
  <c r="R633" i="7"/>
  <c r="R634" i="7"/>
  <c r="R635" i="7"/>
  <c r="R636" i="7"/>
  <c r="R637" i="7"/>
  <c r="R638" i="7"/>
  <c r="R639" i="7"/>
  <c r="R640" i="7"/>
  <c r="R641" i="7"/>
  <c r="R642" i="7"/>
  <c r="R643" i="7"/>
  <c r="R644" i="7"/>
  <c r="R645" i="7"/>
  <c r="R646" i="7"/>
  <c r="R647" i="7"/>
  <c r="R648" i="7"/>
  <c r="R649" i="7"/>
  <c r="R650" i="7"/>
  <c r="R651" i="7"/>
  <c r="R652" i="7"/>
  <c r="R653" i="7"/>
  <c r="R654" i="7"/>
  <c r="R655" i="7"/>
  <c r="R656" i="7"/>
  <c r="R657" i="7"/>
  <c r="R658" i="7"/>
  <c r="R659" i="7"/>
  <c r="R660" i="7"/>
  <c r="R661" i="7"/>
  <c r="R662" i="7"/>
  <c r="R663" i="7"/>
  <c r="R664" i="7"/>
  <c r="R665" i="7"/>
  <c r="R666" i="7"/>
  <c r="R667" i="7"/>
  <c r="R668" i="7"/>
  <c r="R669" i="7"/>
  <c r="R670" i="7"/>
  <c r="R671" i="7"/>
  <c r="R672" i="7"/>
  <c r="R673" i="7"/>
  <c r="R674" i="7"/>
  <c r="R675" i="7"/>
  <c r="R676" i="7"/>
  <c r="R677" i="7"/>
  <c r="R678" i="7"/>
  <c r="R679" i="7"/>
  <c r="R680" i="7"/>
  <c r="R681" i="7"/>
  <c r="R682" i="7"/>
  <c r="R683" i="7"/>
  <c r="R684" i="7"/>
  <c r="R685" i="7"/>
  <c r="R686" i="7"/>
  <c r="R687" i="7"/>
  <c r="R688" i="7"/>
  <c r="R689" i="7"/>
  <c r="R690" i="7"/>
  <c r="R691" i="7"/>
  <c r="R692" i="7"/>
  <c r="R693" i="7"/>
  <c r="R694" i="7"/>
  <c r="R695" i="7"/>
  <c r="R696" i="7"/>
  <c r="R697" i="7"/>
  <c r="R698" i="7"/>
  <c r="R699" i="7"/>
  <c r="R700" i="7"/>
  <c r="R701" i="7"/>
  <c r="R702" i="7"/>
  <c r="R703" i="7"/>
  <c r="R704" i="7"/>
  <c r="R705" i="7"/>
  <c r="R706" i="7"/>
  <c r="R707" i="7"/>
  <c r="R708" i="7"/>
  <c r="R709" i="7"/>
  <c r="R710" i="7"/>
  <c r="R711" i="7"/>
  <c r="R712" i="7"/>
  <c r="R713" i="7"/>
  <c r="R714" i="7"/>
  <c r="R715" i="7"/>
  <c r="R716" i="7"/>
  <c r="R717" i="7"/>
  <c r="R718" i="7"/>
  <c r="R719" i="7"/>
  <c r="R720" i="7"/>
  <c r="R721" i="7"/>
  <c r="R722" i="7"/>
  <c r="R723" i="7"/>
  <c r="R724" i="7"/>
  <c r="R725" i="7"/>
  <c r="R726" i="7"/>
  <c r="R727" i="7"/>
  <c r="R728" i="7"/>
  <c r="R729" i="7"/>
  <c r="R730" i="7"/>
  <c r="R731" i="7"/>
  <c r="R732" i="7"/>
  <c r="R733" i="7"/>
  <c r="R734" i="7"/>
  <c r="R735" i="7"/>
  <c r="R736" i="7"/>
  <c r="R737" i="7"/>
  <c r="R738" i="7"/>
  <c r="R739" i="7"/>
  <c r="R740" i="7"/>
  <c r="R741" i="7"/>
  <c r="R742" i="7"/>
  <c r="R743" i="7"/>
  <c r="R744" i="7"/>
  <c r="R745" i="7"/>
  <c r="R746" i="7"/>
  <c r="R747" i="7"/>
  <c r="R748" i="7"/>
  <c r="R749" i="7"/>
  <c r="R750" i="7"/>
  <c r="R751" i="7"/>
  <c r="R752" i="7"/>
  <c r="R753" i="7"/>
  <c r="R754" i="7"/>
  <c r="R755" i="7"/>
  <c r="R756" i="7"/>
  <c r="R757" i="7"/>
  <c r="R758" i="7"/>
  <c r="R759" i="7"/>
  <c r="R760" i="7"/>
  <c r="R761" i="7"/>
  <c r="R762" i="7"/>
  <c r="R763" i="7"/>
  <c r="R764" i="7"/>
  <c r="R765" i="7"/>
  <c r="R766" i="7"/>
  <c r="R767" i="7"/>
  <c r="R768" i="7"/>
  <c r="R769" i="7"/>
  <c r="R770" i="7"/>
  <c r="R771" i="7"/>
  <c r="R772" i="7"/>
  <c r="R773" i="7"/>
  <c r="R774" i="7"/>
  <c r="R775" i="7"/>
  <c r="R776" i="7"/>
  <c r="R777" i="7"/>
  <c r="R778" i="7"/>
  <c r="R779" i="7"/>
  <c r="R780" i="7"/>
  <c r="R781" i="7"/>
  <c r="R782" i="7"/>
  <c r="R783" i="7"/>
  <c r="R784" i="7"/>
  <c r="R785" i="7"/>
  <c r="R786" i="7"/>
  <c r="R787" i="7"/>
  <c r="R788" i="7"/>
  <c r="R789" i="7"/>
  <c r="R790" i="7"/>
  <c r="R791" i="7"/>
  <c r="R792" i="7"/>
  <c r="R793" i="7"/>
  <c r="R794" i="7"/>
  <c r="R795" i="7"/>
  <c r="R796" i="7"/>
  <c r="R797" i="7"/>
  <c r="R798" i="7"/>
  <c r="R799" i="7"/>
  <c r="R800" i="7"/>
  <c r="R801" i="7"/>
  <c r="R802" i="7"/>
  <c r="R803" i="7"/>
  <c r="R804" i="7"/>
  <c r="R805" i="7"/>
  <c r="R806" i="7"/>
  <c r="R807" i="7"/>
  <c r="R808" i="7"/>
  <c r="R809" i="7"/>
  <c r="R810" i="7"/>
  <c r="R811" i="7"/>
  <c r="R812" i="7"/>
  <c r="R813" i="7"/>
  <c r="R814" i="7"/>
  <c r="R815" i="7"/>
  <c r="R816" i="7"/>
  <c r="R817" i="7"/>
  <c r="R818" i="7"/>
  <c r="R819" i="7"/>
  <c r="R820" i="7"/>
  <c r="R821" i="7"/>
  <c r="R822" i="7"/>
  <c r="R823" i="7"/>
  <c r="R824" i="7"/>
  <c r="R825" i="7"/>
  <c r="R826" i="7"/>
  <c r="R827" i="7"/>
  <c r="R828" i="7"/>
  <c r="R829" i="7"/>
  <c r="R830" i="7"/>
  <c r="R831" i="7"/>
  <c r="R832" i="7"/>
  <c r="R833" i="7"/>
  <c r="R834" i="7"/>
  <c r="R835" i="7"/>
  <c r="R836" i="7"/>
  <c r="R837" i="7"/>
  <c r="R838" i="7"/>
  <c r="R839" i="7"/>
  <c r="R840" i="7"/>
  <c r="R841" i="7"/>
  <c r="R842" i="7"/>
  <c r="R843" i="7"/>
  <c r="R844" i="7"/>
  <c r="R845" i="7"/>
  <c r="R846" i="7"/>
  <c r="R847" i="7"/>
  <c r="R848" i="7"/>
  <c r="R849" i="7"/>
  <c r="R850" i="7"/>
  <c r="R851" i="7"/>
  <c r="R852" i="7"/>
  <c r="R853" i="7"/>
  <c r="R854" i="7"/>
  <c r="R855" i="7"/>
  <c r="R856" i="7"/>
  <c r="R857" i="7"/>
  <c r="R858" i="7"/>
  <c r="R859" i="7"/>
  <c r="R860" i="7"/>
  <c r="R861" i="7"/>
  <c r="R862" i="7"/>
  <c r="R863" i="7"/>
  <c r="R864" i="7"/>
  <c r="R865" i="7"/>
  <c r="R866" i="7"/>
  <c r="R867" i="7"/>
  <c r="R868" i="7"/>
  <c r="R869" i="7"/>
  <c r="R870" i="7"/>
  <c r="R871" i="7"/>
  <c r="R872" i="7"/>
  <c r="R873" i="7"/>
  <c r="R874" i="7"/>
  <c r="R875" i="7"/>
  <c r="R876" i="7"/>
  <c r="R877" i="7"/>
  <c r="R878" i="7"/>
  <c r="R879" i="7"/>
  <c r="R880" i="7"/>
  <c r="R881" i="7"/>
  <c r="R882" i="7"/>
  <c r="R883" i="7"/>
  <c r="R884" i="7"/>
  <c r="R885" i="7"/>
  <c r="R886" i="7"/>
  <c r="R887" i="7"/>
  <c r="R888" i="7"/>
  <c r="R889" i="7"/>
  <c r="R890" i="7"/>
  <c r="R891" i="7"/>
  <c r="R892" i="7"/>
  <c r="R893" i="7"/>
  <c r="R894" i="7"/>
  <c r="R895" i="7"/>
  <c r="R896" i="7"/>
  <c r="R897" i="7"/>
  <c r="R898" i="7"/>
  <c r="R899" i="7"/>
  <c r="R900" i="7"/>
  <c r="R901" i="7"/>
  <c r="R902" i="7"/>
  <c r="R903" i="7"/>
  <c r="R904" i="7"/>
  <c r="R905" i="7"/>
  <c r="R906" i="7"/>
  <c r="R907" i="7"/>
  <c r="R908" i="7"/>
  <c r="R909" i="7"/>
  <c r="R910" i="7"/>
  <c r="R911" i="7"/>
  <c r="R912" i="7"/>
  <c r="R913" i="7"/>
  <c r="R914" i="7"/>
  <c r="R915" i="7"/>
  <c r="R916" i="7"/>
  <c r="R917" i="7"/>
  <c r="R918" i="7"/>
  <c r="R919" i="7"/>
  <c r="R920" i="7"/>
  <c r="BM25" i="11"/>
  <c r="BU21" i="10"/>
  <c r="BM25" i="10"/>
  <c r="BM25" i="9"/>
  <c r="BM25" i="13"/>
  <c r="BU21" i="13"/>
  <c r="BA25" i="11"/>
  <c r="BA25" i="10"/>
  <c r="BU21" i="11"/>
  <c r="BA25" i="14"/>
  <c r="BU21" i="9"/>
  <c r="BJ11" i="11" l="1"/>
  <c r="BJ11" i="10"/>
  <c r="BJ11" i="13"/>
  <c r="BJ11" i="14"/>
  <c r="BW11" i="10"/>
  <c r="BW11" i="14"/>
  <c r="BW11" i="11"/>
  <c r="BW11" i="13"/>
  <c r="BT11" i="9"/>
  <c r="BT11" i="11"/>
  <c r="BT11" i="13"/>
  <c r="BT11" i="10"/>
  <c r="BT11" i="14"/>
  <c r="BG11" i="11"/>
  <c r="BG11" i="10"/>
  <c r="BG11" i="13"/>
  <c r="BG11" i="14"/>
  <c r="C39" i="9"/>
  <c r="C39" i="13"/>
  <c r="Q37" i="9"/>
  <c r="N29" i="12"/>
  <c r="Q31" i="9"/>
  <c r="BA20" i="10"/>
  <c r="AJ66" i="8"/>
  <c r="AE66" i="8" s="1"/>
  <c r="AJ49" i="8"/>
  <c r="AE49" i="8" s="1"/>
  <c r="I5" i="10"/>
  <c r="S14" i="13"/>
  <c r="S14" i="9"/>
  <c r="A9" i="14"/>
  <c r="AE13" i="11"/>
  <c r="AE13" i="9"/>
  <c r="CC13" i="11"/>
  <c r="AU22" i="14"/>
  <c r="AU22" i="11"/>
  <c r="AQ22" i="11"/>
  <c r="AQ22" i="14"/>
  <c r="CC14" i="11"/>
  <c r="AD7" i="10"/>
  <c r="AD7" i="9"/>
  <c r="Z17" i="12"/>
  <c r="Y7" i="9"/>
  <c r="BA17" i="10"/>
  <c r="BA17" i="9"/>
  <c r="BA8" i="11"/>
  <c r="BA8" i="9"/>
  <c r="BA5" i="14"/>
  <c r="BA5" i="9"/>
  <c r="K22" i="13"/>
  <c r="K22" i="9"/>
  <c r="G22" i="14"/>
  <c r="G22" i="9"/>
  <c r="A13" i="13"/>
  <c r="B20" i="12"/>
  <c r="A13" i="9"/>
  <c r="A9" i="13"/>
  <c r="A9" i="9"/>
  <c r="Q5" i="11"/>
  <c r="Q5" i="9"/>
  <c r="M5" i="10"/>
  <c r="M5" i="9"/>
  <c r="I5" i="11"/>
  <c r="I5" i="9"/>
  <c r="C5" i="13"/>
  <c r="C5" i="9"/>
  <c r="A5" i="13"/>
  <c r="A5" i="9"/>
  <c r="T6" i="13"/>
  <c r="T6" i="9"/>
  <c r="BA8" i="10"/>
  <c r="CE8" i="14"/>
  <c r="AQ22" i="10"/>
  <c r="B17" i="12"/>
  <c r="S11" i="11"/>
  <c r="Q5" i="13"/>
  <c r="H32" i="12"/>
  <c r="BA20" i="14"/>
  <c r="Y13" i="10"/>
  <c r="BA8" i="13"/>
  <c r="M5" i="14"/>
  <c r="C5" i="10"/>
  <c r="K22" i="10"/>
  <c r="C5" i="14"/>
  <c r="AG36" i="12"/>
  <c r="S14" i="14"/>
  <c r="CE8" i="10"/>
  <c r="M5" i="11"/>
  <c r="M5" i="13"/>
  <c r="C5" i="11"/>
  <c r="C23" i="11"/>
  <c r="CH5" i="9"/>
  <c r="AG7" i="13"/>
  <c r="K22" i="14"/>
  <c r="S14" i="11"/>
  <c r="C23" i="9"/>
  <c r="BA17" i="13"/>
  <c r="G36" i="12"/>
  <c r="BA20" i="13"/>
  <c r="C34" i="12"/>
  <c r="H28" i="12"/>
  <c r="BR8" i="13"/>
  <c r="BR8" i="10"/>
  <c r="K5" i="10"/>
  <c r="G22" i="13"/>
  <c r="K5" i="14"/>
  <c r="CE5" i="9"/>
  <c r="S14" i="10"/>
  <c r="K22" i="11"/>
  <c r="BA17" i="14"/>
  <c r="CE8" i="13"/>
  <c r="Y46" i="12"/>
  <c r="C23" i="10"/>
  <c r="C23" i="13"/>
  <c r="CE8" i="9"/>
  <c r="D35" i="13"/>
  <c r="L47" i="9"/>
  <c r="V46" i="12"/>
  <c r="BA20" i="11"/>
  <c r="Q5" i="14"/>
  <c r="I5" i="14"/>
  <c r="A9" i="11"/>
  <c r="BA8" i="14"/>
  <c r="K35" i="9"/>
  <c r="B28" i="12"/>
  <c r="CC11" i="14"/>
  <c r="CH8" i="10"/>
  <c r="G5" i="14"/>
  <c r="CH8" i="14"/>
  <c r="G5" i="11"/>
  <c r="A13" i="14"/>
  <c r="C31" i="9"/>
  <c r="A13" i="10"/>
  <c r="N28" i="12"/>
  <c r="O5" i="10"/>
  <c r="S44" i="9"/>
  <c r="T8" i="13"/>
  <c r="AU22" i="10"/>
  <c r="O5" i="14"/>
  <c r="O5" i="11"/>
  <c r="BR8" i="11"/>
  <c r="G22" i="11"/>
  <c r="G5" i="10"/>
  <c r="K5" i="11"/>
  <c r="N30" i="12"/>
  <c r="AE13" i="10"/>
  <c r="A5" i="14"/>
  <c r="G5" i="13"/>
  <c r="C20" i="13"/>
  <c r="C20" i="10"/>
  <c r="BW11" i="9"/>
  <c r="Y44" i="13"/>
  <c r="O5" i="13"/>
  <c r="BR8" i="14"/>
  <c r="G22" i="10"/>
  <c r="C30" i="13"/>
  <c r="S11" i="10"/>
  <c r="K5" i="13"/>
  <c r="S11" i="13"/>
  <c r="A5" i="11"/>
  <c r="CH8" i="11"/>
  <c r="S11" i="14"/>
  <c r="C20" i="11"/>
  <c r="AK22" i="10"/>
  <c r="AE13" i="13"/>
  <c r="CH8" i="13"/>
  <c r="AE13" i="14"/>
  <c r="C20" i="14"/>
  <c r="AJ48" i="8"/>
  <c r="AE48" i="8" s="1"/>
  <c r="I43" i="9"/>
  <c r="BA17" i="11"/>
  <c r="Y13" i="13"/>
  <c r="Y13" i="11"/>
  <c r="Y13" i="14"/>
  <c r="I34" i="12"/>
  <c r="B32" i="12"/>
  <c r="N33" i="12"/>
  <c r="C33" i="9"/>
  <c r="AK41" i="12"/>
  <c r="AJ52" i="8"/>
  <c r="I47" i="9"/>
  <c r="D28" i="12"/>
  <c r="E30" i="13"/>
  <c r="AH17" i="12"/>
  <c r="Y7" i="11"/>
  <c r="Y7" i="10"/>
  <c r="AJ65" i="8"/>
  <c r="AE65" i="8" s="1"/>
  <c r="CO9" i="1"/>
  <c r="AA42" i="13"/>
  <c r="X42" i="13"/>
  <c r="AH41" i="12"/>
  <c r="L43" i="13"/>
  <c r="N31" i="12"/>
  <c r="AG7" i="10"/>
  <c r="AG7" i="11"/>
  <c r="AG7" i="14"/>
  <c r="AE17" i="12"/>
  <c r="AD7" i="11"/>
  <c r="AD7" i="13"/>
  <c r="AD7" i="14"/>
  <c r="AJ9" i="8"/>
  <c r="Y7" i="13"/>
  <c r="BJ11" i="9"/>
  <c r="CO8" i="1"/>
  <c r="BG11" i="9"/>
  <c r="J33" i="13"/>
  <c r="N35" i="12"/>
  <c r="Y7" i="14"/>
  <c r="BA5" i="11"/>
  <c r="BA5" i="13"/>
  <c r="BR4" i="11"/>
  <c r="BR4" i="14"/>
  <c r="BR4" i="10"/>
  <c r="BA5" i="10"/>
  <c r="BB13" i="1" l="1"/>
  <c r="BB11" i="1"/>
  <c r="BO12" i="1"/>
  <c r="BO11" i="1"/>
  <c r="D44" i="1"/>
  <c r="D43" i="1"/>
  <c r="D48" i="1"/>
  <c r="D48" i="13" s="1"/>
  <c r="D47" i="1"/>
  <c r="D47" i="13" s="1"/>
  <c r="AJ53" i="8"/>
  <c r="AJ55" i="8" s="1"/>
  <c r="AJ56" i="8" s="1"/>
  <c r="AE52" i="8"/>
  <c r="Y8" i="1"/>
  <c r="Y6" i="1"/>
  <c r="AJ54" i="8"/>
  <c r="AJ47" i="8"/>
  <c r="AJ46" i="8" s="1"/>
  <c r="AJ45" i="8" s="1"/>
  <c r="AJ8" i="8"/>
  <c r="AJ10" i="8" s="1"/>
  <c r="AJ11" i="8" s="1"/>
  <c r="BB11" i="14" l="1"/>
  <c r="BB11" i="13"/>
  <c r="BB11" i="10"/>
  <c r="BB11" i="11"/>
  <c r="BB11" i="9"/>
  <c r="BB13" i="9"/>
  <c r="BB13" i="14"/>
  <c r="BB13" i="10"/>
  <c r="BB13" i="11"/>
  <c r="BB13" i="13"/>
  <c r="BO11" i="9"/>
  <c r="BO11" i="10"/>
  <c r="BO11" i="13"/>
  <c r="BO11" i="14"/>
  <c r="BO11" i="11"/>
  <c r="BO12" i="13"/>
  <c r="BO12" i="14"/>
  <c r="BO12" i="11"/>
  <c r="BO12" i="10"/>
  <c r="BO12" i="9"/>
  <c r="AD42" i="12"/>
  <c r="S43" i="1"/>
  <c r="S42" i="1"/>
  <c r="D43" i="13"/>
  <c r="D43" i="9"/>
  <c r="D44" i="13"/>
  <c r="D44" i="9"/>
  <c r="P46" i="12"/>
  <c r="D47" i="9"/>
  <c r="D48" i="9"/>
  <c r="R47" i="12"/>
  <c r="Y6" i="10"/>
  <c r="Z16" i="12"/>
  <c r="Y6" i="13"/>
  <c r="Y6" i="14"/>
  <c r="Y6" i="9"/>
  <c r="Y6" i="11"/>
  <c r="Y8" i="11"/>
  <c r="Y8" i="10"/>
  <c r="Y8" i="13"/>
  <c r="Y8" i="14"/>
  <c r="Z18" i="12"/>
  <c r="Y8" i="9"/>
  <c r="AJ57" i="8"/>
  <c r="AJ58" i="8" s="1"/>
  <c r="AJ59" i="8"/>
  <c r="AJ60" i="8" s="1"/>
  <c r="AJ50" i="8"/>
  <c r="S43" i="9" l="1"/>
  <c r="S43" i="13"/>
  <c r="S42" i="13"/>
  <c r="AC41" i="12"/>
  <c r="S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9" authorId="0" shapeId="0" xr:uid="{D1931E2F-2AE4-4316-B1A2-F2F44DF2407C}">
      <text>
        <r>
          <rPr>
            <b/>
            <sz val="9"/>
            <color indexed="81"/>
            <rFont val="MS P ゴシック"/>
            <family val="3"/>
            <charset val="128"/>
          </rPr>
          <t>作成者:</t>
        </r>
        <r>
          <rPr>
            <sz val="9"/>
            <color indexed="81"/>
            <rFont val="MS P ゴシック"/>
            <family val="3"/>
            <charset val="128"/>
          </rPr>
          <t xml:space="preserve">
量子生命科学研究所は所属する地区ごとの所属コードにする。この場合、Uは本部、Sは東海地区、Wは関西研の所属となる。</t>
        </r>
      </text>
    </comment>
  </commentList>
</comments>
</file>

<file path=xl/sharedStrings.xml><?xml version="1.0" encoding="utf-8"?>
<sst xmlns="http://schemas.openxmlformats.org/spreadsheetml/2006/main" count="2490" uniqueCount="768">
  <si>
    <t>■指定登録依頼書</t>
    <rPh sb="1" eb="3">
      <t>シテイ</t>
    </rPh>
    <rPh sb="3" eb="5">
      <t>トウロク</t>
    </rPh>
    <rPh sb="5" eb="8">
      <t>イライショ</t>
    </rPh>
    <phoneticPr fontId="2"/>
  </si>
  <si>
    <t>年／年度の入力において「元」は不可、「1」と入力してください。</t>
    <rPh sb="0" eb="1">
      <t>ネン</t>
    </rPh>
    <rPh sb="2" eb="4">
      <t>ネンド</t>
    </rPh>
    <rPh sb="5" eb="7">
      <t>ニュウリョク</t>
    </rPh>
    <rPh sb="12" eb="13">
      <t>モト</t>
    </rPh>
    <rPh sb="15" eb="17">
      <t>フカ</t>
    </rPh>
    <rPh sb="22" eb="24">
      <t>ニュウリョク</t>
    </rPh>
    <phoneticPr fontId="1"/>
  </si>
  <si>
    <t>■作業者記入欄</t>
    <phoneticPr fontId="2"/>
  </si>
  <si>
    <r>
      <rPr>
        <b/>
        <sz val="10"/>
        <color indexed="10"/>
        <rFont val="ＭＳ Ｐゴシック"/>
        <family val="3"/>
        <charset val="128"/>
      </rPr>
      <t xml:space="preserve"> 注意
</t>
    </r>
    <r>
      <rPr>
        <sz val="10"/>
        <color indexed="10"/>
        <rFont val="ＭＳ Ｐゴシック"/>
        <family val="3"/>
        <charset val="128"/>
      </rPr>
      <t xml:space="preserve">   従事者指定は1事業所1指定（日にち単位）です。
   従事者指定解除した日に、同事業所で従事者指定することは
   できません。</t>
    </r>
    <phoneticPr fontId="1"/>
  </si>
  <si>
    <t>中央登録番号</t>
    <rPh sb="0" eb="2">
      <t>チュウオウ</t>
    </rPh>
    <rPh sb="2" eb="4">
      <t>トウロク</t>
    </rPh>
    <rPh sb="4" eb="6">
      <t>バンゴウ</t>
    </rPh>
    <phoneticPr fontId="2"/>
  </si>
  <si>
    <t>-</t>
  </si>
  <si>
    <t>中央登録番号が無い方は入力不要</t>
    <rPh sb="0" eb="2">
      <t>チュウオウ</t>
    </rPh>
    <rPh sb="2" eb="4">
      <t>トウロク</t>
    </rPh>
    <rPh sb="4" eb="6">
      <t>バンゴウ</t>
    </rPh>
    <rPh sb="7" eb="8">
      <t>ナ</t>
    </rPh>
    <rPh sb="9" eb="10">
      <t>カタ</t>
    </rPh>
    <rPh sb="11" eb="13">
      <t>ニュウリョク</t>
    </rPh>
    <rPh sb="13" eb="15">
      <t>フヨウ</t>
    </rPh>
    <phoneticPr fontId="1"/>
  </si>
  <si>
    <t>氏名</t>
    <rPh sb="0" eb="2">
      <t>シメイ</t>
    </rPh>
    <phoneticPr fontId="2"/>
  </si>
  <si>
    <t>フリガナ</t>
    <phoneticPr fontId="2"/>
  </si>
  <si>
    <t>（姓）</t>
    <rPh sb="1" eb="2">
      <t>セイ</t>
    </rPh>
    <phoneticPr fontId="2"/>
  </si>
  <si>
    <t>（名）</t>
  </si>
  <si>
    <t>漢字</t>
    <rPh sb="0" eb="2">
      <t>カンジ</t>
    </rPh>
    <phoneticPr fontId="2"/>
  </si>
  <si>
    <t>←外国人であって人名が漢字の場合、漢字表示に加えてアルファベット表示の記載も行ってください。
　【入力例】　漢字氏名（アルファベット氏名：Family First Middle）</t>
    <rPh sb="1" eb="4">
      <t>ガイコクジン</t>
    </rPh>
    <rPh sb="8" eb="10">
      <t>ジンメイ</t>
    </rPh>
    <rPh sb="11" eb="13">
      <t>カンジ</t>
    </rPh>
    <rPh sb="14" eb="16">
      <t>バアイ</t>
    </rPh>
    <rPh sb="17" eb="19">
      <t>カンジ</t>
    </rPh>
    <rPh sb="19" eb="21">
      <t>ヒョウジ</t>
    </rPh>
    <rPh sb="22" eb="23">
      <t>クワ</t>
    </rPh>
    <rPh sb="32" eb="34">
      <t>ヒョウジ</t>
    </rPh>
    <rPh sb="35" eb="37">
      <t>キサイ</t>
    </rPh>
    <rPh sb="38" eb="39">
      <t>オコナ</t>
    </rPh>
    <rPh sb="49" eb="52">
      <t>ニュウリョクレイ</t>
    </rPh>
    <rPh sb="54" eb="56">
      <t>カンジ</t>
    </rPh>
    <rPh sb="56" eb="58">
      <t>シメイ</t>
    </rPh>
    <rPh sb="66" eb="68">
      <t>シメイ</t>
    </rPh>
    <phoneticPr fontId="1"/>
  </si>
  <si>
    <t>性別</t>
    <rPh sb="0" eb="2">
      <t>セイベツ</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</si>
  <si>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</si>
  <si>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</si>
  <si>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</si>
  <si>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</si>
  <si>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
  </si>
  <si>
    <t xml:space="preserve">←外国人の方は「西暦」としてください。
</t>
    <rPh sb="3" eb="4">
      <t>ジン</t>
    </rPh>
    <phoneticPr fontId="1"/>
  </si>
  <si>
    <t>職員番号</t>
    <rPh sb="0" eb="2">
      <t>ショクイン</t>
    </rPh>
    <rPh sb="2" eb="4">
      <t>バンゴウ</t>
    </rPh>
    <phoneticPr fontId="2"/>
  </si>
  <si>
    <t>職員等のみ入力して下さい</t>
    <rPh sb="0" eb="2">
      <t>ショクイン</t>
    </rPh>
    <rPh sb="2" eb="3">
      <t>ナド</t>
    </rPh>
    <rPh sb="5" eb="7">
      <t>ニュウリョク</t>
    </rPh>
    <rPh sb="9" eb="10">
      <t>クダ</t>
    </rPh>
    <phoneticPr fontId="1"/>
  </si>
  <si>
    <t>国籍</t>
    <rPh sb="0" eb="2">
      <t>コクセキ</t>
    </rPh>
    <phoneticPr fontId="2"/>
  </si>
  <si>
    <r>
      <rPr>
        <sz val="9"/>
        <color indexed="10"/>
        <rFont val="ＭＳ Ｐゴシック"/>
        <family val="3"/>
        <charset val="128"/>
      </rPr>
      <t>学生はここにチェックを入れてください
　　　　　　　　　　　　　　　　　　</t>
    </r>
    <r>
      <rPr>
        <sz val="12"/>
        <color rgb="FFFF0000"/>
        <rFont val="ＭＳ Ｐゴシック"/>
        <family val="3"/>
        <charset val="128"/>
      </rPr>
      <t>注意！</t>
    </r>
    <r>
      <rPr>
        <sz val="10"/>
        <color indexed="10"/>
        <rFont val="ＭＳ Ｐゴシック"/>
        <family val="3"/>
        <charset val="128"/>
      </rPr>
      <t xml:space="preserve">
</t>
    </r>
    <rPh sb="0" eb="2">
      <t>ガクセイ</t>
    </rPh>
    <rPh sb="11" eb="12">
      <t>イ</t>
    </rPh>
    <rPh sb="50" eb="52">
      <t>チュウイ</t>
    </rPh>
    <phoneticPr fontId="1"/>
  </si>
  <si>
    <t>18歳未満のチェック→</t>
    <rPh sb="2" eb="3">
      <t>サイ</t>
    </rPh>
    <rPh sb="3" eb="5">
      <t>ミマン</t>
    </rPh>
    <phoneticPr fontId="1"/>
  </si>
  <si>
    <t>←</t>
    <phoneticPr fontId="1"/>
  </si>
  <si>
    <r>
      <rPr>
        <b/>
        <sz val="10"/>
        <color indexed="10"/>
        <rFont val="ＭＳ Ｐゴシック"/>
        <family val="3"/>
        <charset val="128"/>
      </rPr>
      <t xml:space="preserve"> 注意
</t>
    </r>
    <r>
      <rPr>
        <sz val="10"/>
        <color indexed="10"/>
        <rFont val="ＭＳ Ｐゴシック"/>
        <family val="3"/>
        <charset val="128"/>
      </rPr>
      <t xml:space="preserve">   </t>
    </r>
    <r>
      <rPr>
        <b/>
        <sz val="10"/>
        <color rgb="FFFF0000"/>
        <rFont val="ＭＳ Ｐゴシック"/>
        <family val="3"/>
        <charset val="128"/>
      </rPr>
      <t>QSTリサーチアシスタント</t>
    </r>
    <r>
      <rPr>
        <sz val="10"/>
        <color indexed="10"/>
        <rFont val="ＭＳ Ｐゴシック"/>
        <family val="3"/>
        <charset val="128"/>
      </rPr>
      <t>の方は元所属において学生であっても
　チェックは入れないでください。</t>
    </r>
    <rPh sb="21" eb="22">
      <t>カタ</t>
    </rPh>
    <rPh sb="23" eb="24">
      <t>モト</t>
    </rPh>
    <rPh sb="24" eb="26">
      <t>ショゾク</t>
    </rPh>
    <rPh sb="30" eb="32">
      <t>ガクセイ</t>
    </rPh>
    <rPh sb="44" eb="45">
      <t>イ</t>
    </rPh>
    <phoneticPr fontId="1"/>
  </si>
  <si>
    <t>放管手帳</t>
    <rPh sb="0" eb="1">
      <t>ホウ</t>
    </rPh>
    <rPh sb="1" eb="2">
      <t>カン</t>
    </rPh>
    <rPh sb="2" eb="4">
      <t>テチョウ</t>
    </rPh>
    <phoneticPr fontId="2"/>
  </si>
  <si>
    <t>■会社等（外来者）</t>
    <rPh sb="1" eb="3">
      <t>カイシャ</t>
    </rPh>
    <rPh sb="3" eb="4">
      <t>トウ</t>
    </rPh>
    <rPh sb="5" eb="8">
      <t>ガイライシャ</t>
    </rPh>
    <phoneticPr fontId="2"/>
  </si>
  <si>
    <t>所属会社名（全角30文字）</t>
    <rPh sb="0" eb="2">
      <t>ショゾク</t>
    </rPh>
    <rPh sb="2" eb="4">
      <t>カイシャ</t>
    </rPh>
    <rPh sb="4" eb="5">
      <t>メイ</t>
    </rPh>
    <rPh sb="6" eb="8">
      <t>ゼンカク</t>
    </rPh>
    <rPh sb="10" eb="12">
      <t>モジ</t>
    </rPh>
    <phoneticPr fontId="2"/>
  </si>
  <si>
    <t>機構との契約先である会社又は大学等</t>
    <rPh sb="0" eb="2">
      <t>キコウ</t>
    </rPh>
    <rPh sb="4" eb="7">
      <t>ケイヤクサキ</t>
    </rPh>
    <rPh sb="10" eb="12">
      <t>カイシャ</t>
    </rPh>
    <rPh sb="12" eb="13">
      <t>マタ</t>
    </rPh>
    <rPh sb="14" eb="17">
      <t>ダイガクナド</t>
    </rPh>
    <phoneticPr fontId="1"/>
  </si>
  <si>
    <t>事業所等（全角30文字）</t>
    <rPh sb="0" eb="3">
      <t>ジギョウショ</t>
    </rPh>
    <rPh sb="3" eb="4">
      <t>トウ</t>
    </rPh>
    <rPh sb="5" eb="7">
      <t>ゼンカク</t>
    </rPh>
    <rPh sb="9" eb="11">
      <t>モジ</t>
    </rPh>
    <phoneticPr fontId="2"/>
  </si>
  <si>
    <t>住所</t>
    <rPh sb="0" eb="2">
      <t>ジュウショ</t>
    </rPh>
    <phoneticPr fontId="2"/>
  </si>
  <si>
    <t>郵便番号</t>
    <rPh sb="0" eb="4">
      <t>ユウビンバンゴウ</t>
    </rPh>
    <phoneticPr fontId="2"/>
  </si>
  <si>
    <t>-</t>
    <phoneticPr fontId="2"/>
  </si>
  <si>
    <t>住所</t>
    <phoneticPr fontId="2"/>
  </si>
  <si>
    <t>TEL</t>
    <phoneticPr fontId="2"/>
  </si>
  <si>
    <t>(</t>
    <phoneticPr fontId="2"/>
  </si>
  <si>
    <t>)</t>
    <phoneticPr fontId="2"/>
  </si>
  <si>
    <r>
      <t>■被ばく前歴</t>
    </r>
    <r>
      <rPr>
        <b/>
        <sz val="11"/>
        <color indexed="10"/>
        <rFont val="ＭＳ Ｐゴシック"/>
        <family val="3"/>
        <charset val="128"/>
      </rPr>
      <t>（該当無しは空白）</t>
    </r>
    <r>
      <rPr>
        <sz val="11"/>
        <color indexed="10"/>
        <rFont val="ＭＳ Ｐゴシック"/>
        <family val="3"/>
        <charset val="128"/>
      </rPr>
      <t>※数字以外の文字を入れると印刷出来ません</t>
    </r>
    <rPh sb="1" eb="2">
      <t>ヒ</t>
    </rPh>
    <rPh sb="4" eb="6">
      <t>ゼンレキ</t>
    </rPh>
    <rPh sb="7" eb="9">
      <t>ガイトウ</t>
    </rPh>
    <rPh sb="9" eb="10">
      <t>ナ</t>
    </rPh>
    <rPh sb="12" eb="14">
      <t>クウハク</t>
    </rPh>
    <rPh sb="16" eb="20">
      <t>スウジイガイ</t>
    </rPh>
    <rPh sb="21" eb="23">
      <t>モジ</t>
    </rPh>
    <rPh sb="24" eb="25">
      <t>イ</t>
    </rPh>
    <rPh sb="28" eb="30">
      <t>インサツ</t>
    </rPh>
    <rPh sb="30" eb="32">
      <t>デキ</t>
    </rPh>
    <phoneticPr fontId="2"/>
  </si>
  <si>
    <r>
      <t xml:space="preserve">昭和63年度(1988年度)以前の
集積線量
</t>
    </r>
    <r>
      <rPr>
        <b/>
        <sz val="10"/>
        <rFont val="ＭＳ Ｐゴシック"/>
        <family val="3"/>
        <charset val="128"/>
      </rPr>
      <t>（職員等のみ）</t>
    </r>
    <rPh sb="0" eb="2">
      <t>ショウワ</t>
    </rPh>
    <rPh sb="4" eb="6">
      <t>ネンド</t>
    </rPh>
    <rPh sb="11" eb="13">
      <t>ネンド</t>
    </rPh>
    <rPh sb="14" eb="16">
      <t>イゼン</t>
    </rPh>
    <rPh sb="18" eb="20">
      <t>シュウセキ</t>
    </rPh>
    <rPh sb="20" eb="22">
      <t>センリョウ</t>
    </rPh>
    <rPh sb="24" eb="27">
      <t>ショクイントウ</t>
    </rPh>
    <phoneticPr fontId="2"/>
  </si>
  <si>
    <t>昭和</t>
    <rPh sb="0" eb="2">
      <t>ショウワ</t>
    </rPh>
    <phoneticPr fontId="2"/>
  </si>
  <si>
    <t>年度</t>
    <rPh sb="0" eb="2">
      <t>ネンド</t>
    </rPh>
    <phoneticPr fontId="2"/>
  </si>
  <si>
    <t>[mrem]</t>
    <phoneticPr fontId="2"/>
  </si>
  <si>
    <t xml:space="preserve">・職員等（作業者区分が、定年制職員、任期制職員等
　及び役員）の方は入力してください。
・職員等以外の方は入力は不要です。
</t>
    <rPh sb="1" eb="4">
      <t>ショクイントウ</t>
    </rPh>
    <rPh sb="5" eb="8">
      <t>サギョウシャ</t>
    </rPh>
    <rPh sb="8" eb="10">
      <t>クブン</t>
    </rPh>
    <rPh sb="12" eb="15">
      <t>テイネンセイ</t>
    </rPh>
    <rPh sb="15" eb="17">
      <t>ショクイン</t>
    </rPh>
    <rPh sb="18" eb="21">
      <t>ニンキセイ</t>
    </rPh>
    <rPh sb="21" eb="24">
      <t>ショクイントウ</t>
    </rPh>
    <rPh sb="26" eb="27">
      <t>オヨ</t>
    </rPh>
    <rPh sb="28" eb="30">
      <t>ヤクイン</t>
    </rPh>
    <rPh sb="32" eb="33">
      <t>カタ</t>
    </rPh>
    <rPh sb="34" eb="36">
      <t>ニュウリョク</t>
    </rPh>
    <rPh sb="46" eb="49">
      <t>ショクイントウ</t>
    </rPh>
    <rPh sb="49" eb="51">
      <t>イガイ</t>
    </rPh>
    <rPh sb="52" eb="53">
      <t>カタ</t>
    </rPh>
    <rPh sb="54" eb="56">
      <t>ニュウリョク</t>
    </rPh>
    <rPh sb="57" eb="59">
      <t>フヨウ</t>
    </rPh>
    <phoneticPr fontId="1"/>
  </si>
  <si>
    <t>　～昭和63年度</t>
    <rPh sb="2" eb="4">
      <t>ショウワ</t>
    </rPh>
    <rPh sb="6" eb="8">
      <t>ネンド</t>
    </rPh>
    <phoneticPr fontId="1"/>
  </si>
  <si>
    <t>（</t>
    <phoneticPr fontId="2"/>
  </si>
  <si>
    <t>X )</t>
    <phoneticPr fontId="2"/>
  </si>
  <si>
    <r>
      <t xml:space="preserve">平成元年度(1989年度)以後の
実効線量
</t>
    </r>
    <r>
      <rPr>
        <b/>
        <sz val="10"/>
        <rFont val="ＭＳ Ｐゴシック"/>
        <family val="3"/>
        <charset val="128"/>
      </rPr>
      <t>（職員等のみ）</t>
    </r>
    <rPh sb="0" eb="2">
      <t>ヘイセイ</t>
    </rPh>
    <rPh sb="2" eb="4">
      <t>ガンネン</t>
    </rPh>
    <rPh sb="4" eb="5">
      <t>ド</t>
    </rPh>
    <rPh sb="10" eb="12">
      <t>ネンド</t>
    </rPh>
    <rPh sb="13" eb="15">
      <t>イゴ</t>
    </rPh>
    <rPh sb="17" eb="19">
      <t>ジッコウ</t>
    </rPh>
    <rPh sb="19" eb="21">
      <t>センリョウ</t>
    </rPh>
    <rPh sb="23" eb="26">
      <t>ショクイントウ</t>
    </rPh>
    <phoneticPr fontId="2"/>
  </si>
  <si>
    <t>[mSv]</t>
    <phoneticPr fontId="2"/>
  </si>
  <si>
    <t>　～前年度</t>
    <rPh sb="2" eb="5">
      <t>ゼンネンド</t>
    </rPh>
    <phoneticPr fontId="1"/>
  </si>
  <si>
    <t>「令和」又は「西暦」を選択してください。</t>
    <rPh sb="1" eb="3">
      <t>レイワ</t>
    </rPh>
    <rPh sb="4" eb="5">
      <t>マタ</t>
    </rPh>
    <rPh sb="7" eb="9">
      <t>セイレキ</t>
    </rPh>
    <rPh sb="11" eb="13">
      <t>センタク</t>
    </rPh>
    <phoneticPr fontId="1"/>
  </si>
  <si>
    <t xml:space="preserve">前年度までの
過去4年間の
実効線量及び
眼の水晶体の
等価線量
</t>
    <rPh sb="18" eb="19">
      <t>オヨ</t>
    </rPh>
    <rPh sb="21" eb="22">
      <t>メ</t>
    </rPh>
    <rPh sb="23" eb="26">
      <t>スイショウタイ</t>
    </rPh>
    <rPh sb="28" eb="30">
      <t>トウカ</t>
    </rPh>
    <rPh sb="30" eb="32">
      <t>センリョウ</t>
    </rPh>
    <phoneticPr fontId="2"/>
  </si>
  <si>
    <t>前年度</t>
    <rPh sb="0" eb="3">
      <t>ゼンネンド</t>
    </rPh>
    <phoneticPr fontId="2"/>
  </si>
  <si>
    <t>実効線量</t>
    <rPh sb="0" eb="2">
      <t>ジッコウ</t>
    </rPh>
    <rPh sb="2" eb="4">
      <t>センリョウ</t>
    </rPh>
    <phoneticPr fontId="1"/>
  </si>
  <si>
    <t>年</t>
    <rPh sb="0" eb="1">
      <t>ネン</t>
    </rPh>
    <phoneticPr fontId="1"/>
  </si>
  <si>
    <r>
      <rPr>
        <b/>
        <sz val="11"/>
        <color rgb="FFFF0000"/>
        <rFont val="ＭＳ Ｐゴシック"/>
        <family val="3"/>
        <charset val="128"/>
      </rPr>
      <t>・全ての方（職員等及び職員等以外）は、必ず入力してください。</t>
    </r>
    <r>
      <rPr>
        <sz val="10"/>
        <rFont val="ＭＳ Ｐゴシック"/>
        <family val="3"/>
        <charset val="128"/>
      </rPr>
      <t xml:space="preserve">
</t>
    </r>
    <r>
      <rPr>
        <sz val="6"/>
        <rFont val="ＭＳ Ｐゴシック"/>
        <family val="3"/>
        <charset val="128"/>
      </rPr>
      <t xml:space="preserve">
</t>
    </r>
    <r>
      <rPr>
        <sz val="10"/>
        <rFont val="ＭＳ Ｐゴシック"/>
        <family val="3"/>
        <charset val="128"/>
      </rPr>
      <t>「前年度までの過去4年間の実効線量及び眼の水晶体の等価線量」に放射線業務従事者として</t>
    </r>
    <r>
      <rPr>
        <u/>
        <sz val="10"/>
        <rFont val="ＭＳ Ｐゴシック"/>
        <family val="3"/>
        <charset val="128"/>
      </rPr>
      <t>作業実績の無い場合は、従事せずに☑してください。</t>
    </r>
    <r>
      <rPr>
        <sz val="10"/>
        <rFont val="ＭＳ Ｐゴシック"/>
        <family val="3"/>
        <charset val="128"/>
      </rPr>
      <t xml:space="preserve">
</t>
    </r>
    <r>
      <rPr>
        <sz val="6"/>
        <rFont val="ＭＳ Ｐゴシック"/>
        <family val="3"/>
        <charset val="128"/>
      </rPr>
      <t xml:space="preserve">
</t>
    </r>
    <r>
      <rPr>
        <sz val="10"/>
        <rFont val="ＭＳ Ｐゴシック"/>
        <family val="3"/>
        <charset val="128"/>
      </rPr>
      <t>「0.0」と入力すると、当該年度の「</t>
    </r>
    <r>
      <rPr>
        <sz val="10"/>
        <color rgb="FFFF0000"/>
        <rFont val="ＭＳ Ｐゴシック"/>
        <family val="3"/>
        <charset val="128"/>
      </rPr>
      <t>作業実績：有</t>
    </r>
    <r>
      <rPr>
        <sz val="10"/>
        <rFont val="ＭＳ Ｐゴシック"/>
        <family val="3"/>
        <charset val="128"/>
      </rPr>
      <t xml:space="preserve">、積算線量0.0mSv」の意味になります。
</t>
    </r>
    <r>
      <rPr>
        <sz val="6"/>
        <rFont val="ＭＳ Ｐゴシック"/>
        <family val="3"/>
        <charset val="128"/>
      </rPr>
      <t xml:space="preserve">
</t>
    </r>
    <r>
      <rPr>
        <sz val="10"/>
        <rFont val="ＭＳ Ｐゴシック"/>
        <family val="3"/>
        <charset val="128"/>
      </rPr>
      <t xml:space="preserve">眼の水晶体の等価線量は、眼の水晶体について特別な測定・評価をしていない場合は、実効線量と同じ値としてください。
</t>
    </r>
    <r>
      <rPr>
        <sz val="6"/>
        <rFont val="ＭＳ Ｐゴシック"/>
        <family val="3"/>
        <charset val="128"/>
      </rPr>
      <t xml:space="preserve">
</t>
    </r>
    <r>
      <rPr>
        <sz val="10"/>
        <rFont val="ＭＳ Ｐゴシック"/>
        <family val="3"/>
        <charset val="128"/>
      </rPr>
      <t>なお、眼の水晶体の等価線量は令和3年度(2021年度)以降は必須です。</t>
    </r>
    <rPh sb="1" eb="2">
      <t>スベ</t>
    </rPh>
    <rPh sb="4" eb="5">
      <t>カタ</t>
    </rPh>
    <rPh sb="6" eb="9">
      <t>ショクイントウ</t>
    </rPh>
    <rPh sb="9" eb="10">
      <t>オヨ</t>
    </rPh>
    <rPh sb="11" eb="14">
      <t>ショクイントウ</t>
    </rPh>
    <rPh sb="14" eb="16">
      <t>イガイ</t>
    </rPh>
    <rPh sb="19" eb="20">
      <t>カナラ</t>
    </rPh>
    <rPh sb="21" eb="23">
      <t>ニュウリョク</t>
    </rPh>
    <rPh sb="36" eb="39">
      <t>ゼンネンド</t>
    </rPh>
    <rPh sb="42" eb="44">
      <t>カコ</t>
    </rPh>
    <rPh sb="45" eb="47">
      <t>ネンカン</t>
    </rPh>
    <rPh sb="48" eb="50">
      <t>ジッコウ</t>
    </rPh>
    <rPh sb="50" eb="52">
      <t>センリョウ</t>
    </rPh>
    <rPh sb="52" eb="53">
      <t>オヨ</t>
    </rPh>
    <rPh sb="54" eb="55">
      <t>メ</t>
    </rPh>
    <rPh sb="56" eb="59">
      <t>スイショウタイ</t>
    </rPh>
    <rPh sb="60" eb="62">
      <t>トウカ</t>
    </rPh>
    <rPh sb="62" eb="64">
      <t>センリョウ</t>
    </rPh>
    <rPh sb="66" eb="69">
      <t>ホウシャセン</t>
    </rPh>
    <rPh sb="69" eb="71">
      <t>ギョウム</t>
    </rPh>
    <rPh sb="71" eb="74">
      <t>ジュウジシャ</t>
    </rPh>
    <rPh sb="74" eb="76">
      <t>サギョウ</t>
    </rPh>
    <rPh sb="76" eb="78">
      <t>ジッセキ</t>
    </rPh>
    <rPh sb="79" eb="80">
      <t>ナ</t>
    </rPh>
    <rPh sb="81" eb="83">
      <t>バアイ</t>
    </rPh>
    <rPh sb="85" eb="87">
      <t>ジュウジ</t>
    </rPh>
    <rPh sb="109" eb="111">
      <t>ニュウリョク</t>
    </rPh>
    <rPh sb="115" eb="117">
      <t>トウガイ</t>
    </rPh>
    <rPh sb="117" eb="119">
      <t>ネンド</t>
    </rPh>
    <rPh sb="121" eb="123">
      <t>サギョウ</t>
    </rPh>
    <rPh sb="123" eb="125">
      <t>ジッセキ</t>
    </rPh>
    <rPh sb="126" eb="127">
      <t>ア</t>
    </rPh>
    <rPh sb="128" eb="130">
      <t>セキサン</t>
    </rPh>
    <rPh sb="130" eb="132">
      <t>センリョウ</t>
    </rPh>
    <rPh sb="140" eb="142">
      <t>イミ</t>
    </rPh>
    <rPh sb="150" eb="151">
      <t>メ</t>
    </rPh>
    <rPh sb="152" eb="155">
      <t>スイショウタイ</t>
    </rPh>
    <rPh sb="156" eb="158">
      <t>トウカ</t>
    </rPh>
    <rPh sb="158" eb="160">
      <t>センリョウ</t>
    </rPh>
    <rPh sb="162" eb="163">
      <t>メ</t>
    </rPh>
    <rPh sb="164" eb="167">
      <t>スイショウタイ</t>
    </rPh>
    <rPh sb="171" eb="173">
      <t>トクベツ</t>
    </rPh>
    <rPh sb="174" eb="176">
      <t>ソクテイ</t>
    </rPh>
    <rPh sb="177" eb="179">
      <t>ヒョウカ</t>
    </rPh>
    <rPh sb="185" eb="187">
      <t>バアイ</t>
    </rPh>
    <rPh sb="189" eb="191">
      <t>ジッコウ</t>
    </rPh>
    <rPh sb="191" eb="193">
      <t>センリョウ</t>
    </rPh>
    <rPh sb="194" eb="195">
      <t>オナ</t>
    </rPh>
    <rPh sb="196" eb="197">
      <t>アタイ</t>
    </rPh>
    <rPh sb="216" eb="218">
      <t>トウカ</t>
    </rPh>
    <rPh sb="218" eb="220">
      <t>センリョウ</t>
    </rPh>
    <rPh sb="221" eb="223">
      <t>レイワ</t>
    </rPh>
    <rPh sb="224" eb="226">
      <t>ネンド</t>
    </rPh>
    <rPh sb="231" eb="233">
      <t>ネンド</t>
    </rPh>
    <rPh sb="234" eb="236">
      <t>イコウ</t>
    </rPh>
    <rPh sb="237" eb="239">
      <t>ヒッス</t>
    </rPh>
    <phoneticPr fontId="1"/>
  </si>
  <si>
    <t>眼の水晶体の等価線量</t>
    <rPh sb="6" eb="8">
      <t>トウカ</t>
    </rPh>
    <rPh sb="8" eb="10">
      <t>センリョウ</t>
    </rPh>
    <phoneticPr fontId="1"/>
  </si>
  <si>
    <t>年(水晶体)</t>
    <rPh sb="0" eb="1">
      <t>ネン</t>
    </rPh>
    <rPh sb="2" eb="5">
      <t>スイショウタイ</t>
    </rPh>
    <phoneticPr fontId="1"/>
  </si>
  <si>
    <t>２年度前</t>
    <rPh sb="1" eb="2">
      <t>ネン</t>
    </rPh>
    <rPh sb="2" eb="3">
      <t>ド</t>
    </rPh>
    <rPh sb="3" eb="4">
      <t>マエ</t>
    </rPh>
    <phoneticPr fontId="2"/>
  </si>
  <si>
    <t>５年</t>
    <rPh sb="1" eb="2">
      <t>ネン</t>
    </rPh>
    <phoneticPr fontId="1"/>
  </si>
  <si>
    <t>5年(水晶体)</t>
    <rPh sb="1" eb="2">
      <t>ネン</t>
    </rPh>
    <rPh sb="3" eb="6">
      <t>スイショウタイ</t>
    </rPh>
    <phoneticPr fontId="1"/>
  </si>
  <si>
    <t>3年度前</t>
    <rPh sb="1" eb="3">
      <t>ネンド</t>
    </rPh>
    <rPh sb="3" eb="4">
      <t>マエ</t>
    </rPh>
    <phoneticPr fontId="2"/>
  </si>
  <si>
    <t>4年度前</t>
    <rPh sb="1" eb="3">
      <t>ネンド</t>
    </rPh>
    <rPh sb="3" eb="4">
      <t>マエ</t>
    </rPh>
    <phoneticPr fontId="2"/>
  </si>
  <si>
    <t>今年度の集計</t>
    <rPh sb="0" eb="3">
      <t>コンネンド</t>
    </rPh>
    <rPh sb="4" eb="6">
      <t>シュウケイ</t>
    </rPh>
    <phoneticPr fontId="2"/>
  </si>
  <si>
    <t>[mSv]</t>
    <phoneticPr fontId="1"/>
  </si>
  <si>
    <t>（</t>
    <phoneticPr fontId="1"/>
  </si>
  <si>
    <t>X )</t>
    <phoneticPr fontId="1"/>
  </si>
  <si>
    <t>等価線量</t>
    <rPh sb="0" eb="2">
      <t>トウカ</t>
    </rPh>
    <rPh sb="2" eb="4">
      <t>センリョウ</t>
    </rPh>
    <phoneticPr fontId="2"/>
  </si>
  <si>
    <t>皮膚</t>
    <phoneticPr fontId="1"/>
  </si>
  <si>
    <t>「今年度」とは指定年月日の属する年度、
「前年度」とはその前の年度とする。
（「今四半期」についても同様）</t>
    <rPh sb="1" eb="4">
      <t>コンネンド</t>
    </rPh>
    <rPh sb="7" eb="9">
      <t>シテイ</t>
    </rPh>
    <rPh sb="9" eb="12">
      <t>ネンガッピ</t>
    </rPh>
    <rPh sb="13" eb="14">
      <t>ゾク</t>
    </rPh>
    <rPh sb="16" eb="18">
      <t>ネンド</t>
    </rPh>
    <rPh sb="21" eb="24">
      <t>ゼンネンド</t>
    </rPh>
    <rPh sb="29" eb="30">
      <t>マエ</t>
    </rPh>
    <rPh sb="31" eb="33">
      <t>ネンド</t>
    </rPh>
    <rPh sb="40" eb="41">
      <t>コン</t>
    </rPh>
    <rPh sb="41" eb="44">
      <t>シハンキ</t>
    </rPh>
    <rPh sb="50" eb="52">
      <t>ドウヨウ</t>
    </rPh>
    <phoneticPr fontId="1"/>
  </si>
  <si>
    <t>眼の水晶体</t>
    <phoneticPr fontId="1"/>
  </si>
  <si>
    <t>その他</t>
    <phoneticPr fontId="1"/>
  </si>
  <si>
    <t>）</t>
    <phoneticPr fontId="1"/>
  </si>
  <si>
    <t>女子
のみ</t>
    <rPh sb="0" eb="2">
      <t>ジョシ</t>
    </rPh>
    <phoneticPr fontId="1"/>
  </si>
  <si>
    <t>今四半期の集計</t>
  </si>
  <si>
    <t>別添の有無</t>
    <phoneticPr fontId="1"/>
  </si>
  <si>
    <r>
      <t xml:space="preserve">妊娠中の女子で妊娠からの被ばく前歴がある場合は別添にて提出してください。
</t>
    </r>
    <r>
      <rPr>
        <sz val="8"/>
        <rFont val="ＭＳ Ｐゴシック"/>
        <family val="3"/>
        <charset val="128"/>
      </rPr>
      <t>妊娠中の女子については、登録にあたり提出していただく書類がありますので別途連絡いたします。</t>
    </r>
    <rPh sb="0" eb="2">
      <t>ニンシン</t>
    </rPh>
    <rPh sb="2" eb="3">
      <t>チュウ</t>
    </rPh>
    <rPh sb="4" eb="6">
      <t>ジョシ</t>
    </rPh>
    <rPh sb="7" eb="9">
      <t>ニンシン</t>
    </rPh>
    <rPh sb="12" eb="13">
      <t>ヒ</t>
    </rPh>
    <rPh sb="15" eb="17">
      <t>ゼンレキ</t>
    </rPh>
    <rPh sb="20" eb="22">
      <t>バアイ</t>
    </rPh>
    <rPh sb="23" eb="25">
      <t>ベッテン</t>
    </rPh>
    <rPh sb="27" eb="29">
      <t>テイシュツ</t>
    </rPh>
    <rPh sb="37" eb="40">
      <t>ニンシンチュウ</t>
    </rPh>
    <rPh sb="41" eb="43">
      <t>ジョシ</t>
    </rPh>
    <rPh sb="49" eb="51">
      <t>トウロク</t>
    </rPh>
    <rPh sb="55" eb="57">
      <t>テイシュツ</t>
    </rPh>
    <rPh sb="63" eb="65">
      <t>ショルイ</t>
    </rPh>
    <rPh sb="72" eb="74">
      <t>ベット</t>
    </rPh>
    <rPh sb="74" eb="76">
      <t>レンラク</t>
    </rPh>
    <phoneticPr fontId="1"/>
  </si>
  <si>
    <t>これまでの主な作業事業所
（全角30文字）</t>
    <rPh sb="5" eb="6">
      <t>オモ</t>
    </rPh>
    <rPh sb="7" eb="9">
      <t>サギョウ</t>
    </rPh>
    <rPh sb="9" eb="12">
      <t>ジギョウショ</t>
    </rPh>
    <rPh sb="14" eb="16">
      <t>ゼンカク</t>
    </rPh>
    <rPh sb="18" eb="20">
      <t>モジ</t>
    </rPh>
    <phoneticPr fontId="2"/>
  </si>
  <si>
    <t>これまでの主な作業内容</t>
    <rPh sb="5" eb="6">
      <t>オモ</t>
    </rPh>
    <rPh sb="7" eb="9">
      <t>サギョウ</t>
    </rPh>
    <rPh sb="9" eb="11">
      <t>ナイヨウ</t>
    </rPh>
    <phoneticPr fontId="2"/>
  </si>
  <si>
    <r>
      <t>■指定緊急作業歴　（</t>
    </r>
    <r>
      <rPr>
        <b/>
        <sz val="10"/>
        <color rgb="FFFF0000"/>
        <rFont val="ＭＳ Ｐゴシック"/>
        <family val="3"/>
        <charset val="128"/>
      </rPr>
      <t>職員等のみ記入</t>
    </r>
    <r>
      <rPr>
        <sz val="10"/>
        <rFont val="ＭＳ Ｐゴシック"/>
        <family val="3"/>
        <charset val="128"/>
      </rPr>
      <t>）　定年制職員及び機構と直接の雇用関係のある任期制職員は必須</t>
    </r>
    <rPh sb="1" eb="3">
      <t>シテイ</t>
    </rPh>
    <rPh sb="3" eb="5">
      <t>キンキュウ</t>
    </rPh>
    <rPh sb="5" eb="7">
      <t>サギョウ</t>
    </rPh>
    <rPh sb="7" eb="8">
      <t>レキ</t>
    </rPh>
    <rPh sb="10" eb="13">
      <t>ショクイントウ</t>
    </rPh>
    <rPh sb="15" eb="17">
      <t>キニュウ</t>
    </rPh>
    <rPh sb="19" eb="22">
      <t>テイネンセイ</t>
    </rPh>
    <rPh sb="22" eb="24">
      <t>ショクイン</t>
    </rPh>
    <rPh sb="24" eb="25">
      <t>オヨ</t>
    </rPh>
    <rPh sb="26" eb="28">
      <t>キコウ</t>
    </rPh>
    <rPh sb="29" eb="31">
      <t>チョクセツ</t>
    </rPh>
    <rPh sb="32" eb="34">
      <t>コヨウ</t>
    </rPh>
    <rPh sb="34" eb="36">
      <t>カンケイ</t>
    </rPh>
    <rPh sb="39" eb="41">
      <t>ニンキ</t>
    </rPh>
    <rPh sb="41" eb="42">
      <t>セイ</t>
    </rPh>
    <rPh sb="42" eb="44">
      <t>ショクイン</t>
    </rPh>
    <rPh sb="45" eb="47">
      <t>ヒッス</t>
    </rPh>
    <phoneticPr fontId="1"/>
  </si>
  <si>
    <t>指定緊急作業とは、平成23年3月11日以後の東電福島第一原子力発電所における緊急作業をいう。</t>
    <rPh sb="0" eb="2">
      <t>シテイ</t>
    </rPh>
    <rPh sb="2" eb="4">
      <t>キンキュウ</t>
    </rPh>
    <rPh sb="4" eb="6">
      <t>サギョウ</t>
    </rPh>
    <rPh sb="9" eb="11">
      <t>ヘイセイ</t>
    </rPh>
    <rPh sb="13" eb="14">
      <t>ネン</t>
    </rPh>
    <rPh sb="15" eb="16">
      <t>ガツ</t>
    </rPh>
    <rPh sb="18" eb="21">
      <t>ニチイゴ</t>
    </rPh>
    <rPh sb="22" eb="24">
      <t>トウデン</t>
    </rPh>
    <rPh sb="24" eb="26">
      <t>フクシマ</t>
    </rPh>
    <rPh sb="26" eb="28">
      <t>ダイイチ</t>
    </rPh>
    <rPh sb="28" eb="31">
      <t>ゲンシリョク</t>
    </rPh>
    <rPh sb="31" eb="33">
      <t>ハツデン</t>
    </rPh>
    <rPh sb="33" eb="34">
      <t>ショ</t>
    </rPh>
    <rPh sb="38" eb="40">
      <t>キンキュウ</t>
    </rPh>
    <rPh sb="40" eb="42">
      <t>サギョウ</t>
    </rPh>
    <phoneticPr fontId="1"/>
  </si>
  <si>
    <t>指定緊急作業歴</t>
    <rPh sb="0" eb="2">
      <t>シテイ</t>
    </rPh>
    <rPh sb="2" eb="4">
      <t>キンキュウ</t>
    </rPh>
    <rPh sb="4" eb="6">
      <t>サギョウ</t>
    </rPh>
    <rPh sb="6" eb="7">
      <t>レキ</t>
    </rPh>
    <phoneticPr fontId="2"/>
  </si>
  <si>
    <t>教育訓練実施日が指定の１年度前以内か？</t>
    <rPh sb="0" eb="2">
      <t>キョウイク</t>
    </rPh>
    <rPh sb="2" eb="4">
      <t>クンレン</t>
    </rPh>
    <rPh sb="4" eb="6">
      <t>ジッシ</t>
    </rPh>
    <rPh sb="6" eb="7">
      <t>ヒ</t>
    </rPh>
    <rPh sb="8" eb="10">
      <t>シテイ</t>
    </rPh>
    <rPh sb="12" eb="13">
      <t>ネン</t>
    </rPh>
    <rPh sb="13" eb="14">
      <t>ド</t>
    </rPh>
    <rPh sb="14" eb="15">
      <t>マエ</t>
    </rPh>
    <rPh sb="15" eb="17">
      <t>イナイ</t>
    </rPh>
    <phoneticPr fontId="1"/>
  </si>
  <si>
    <t>指定緊急作業歴 ☑有 の場合には、登録にあたり必要な追加項目があるため別途連絡します。</t>
    <rPh sb="0" eb="2">
      <t>シテイ</t>
    </rPh>
    <rPh sb="2" eb="4">
      <t>キンキュウ</t>
    </rPh>
    <rPh sb="4" eb="6">
      <t>サギョウ</t>
    </rPh>
    <rPh sb="6" eb="7">
      <t>レキ</t>
    </rPh>
    <rPh sb="9" eb="10">
      <t>ア</t>
    </rPh>
    <rPh sb="12" eb="14">
      <t>バアイ</t>
    </rPh>
    <rPh sb="17" eb="19">
      <t>トウロク</t>
    </rPh>
    <rPh sb="23" eb="25">
      <t>ヒツヨウ</t>
    </rPh>
    <rPh sb="26" eb="28">
      <t>ツイカ</t>
    </rPh>
    <rPh sb="28" eb="30">
      <t>コウモク</t>
    </rPh>
    <rPh sb="35" eb="37">
      <t>ベット</t>
    </rPh>
    <rPh sb="37" eb="39">
      <t>レンラク</t>
    </rPh>
    <phoneticPr fontId="1"/>
  </si>
  <si>
    <t>指定１年前の年度初日</t>
    <rPh sb="0" eb="2">
      <t>シテイ</t>
    </rPh>
    <rPh sb="3" eb="5">
      <t>ネンマエ</t>
    </rPh>
    <rPh sb="4" eb="5">
      <t>マエ</t>
    </rPh>
    <rPh sb="6" eb="8">
      <t>ネンド</t>
    </rPh>
    <rPh sb="8" eb="10">
      <t>ショニチ</t>
    </rPh>
    <phoneticPr fontId="1"/>
  </si>
  <si>
    <t>■教育訓練歴</t>
    <rPh sb="1" eb="3">
      <t>キョウイク</t>
    </rPh>
    <rPh sb="3" eb="5">
      <t>クンレン</t>
    </rPh>
    <rPh sb="5" eb="6">
      <t>レキ</t>
    </rPh>
    <phoneticPr fontId="2"/>
  </si>
  <si>
    <t>指定1年前</t>
    <rPh sb="0" eb="2">
      <t>シテイ</t>
    </rPh>
    <rPh sb="3" eb="5">
      <t>ネンマエ</t>
    </rPh>
    <phoneticPr fontId="1"/>
  </si>
  <si>
    <t>保安教育訓練実施日</t>
    <rPh sb="0" eb="2">
      <t>ホアン</t>
    </rPh>
    <rPh sb="2" eb="4">
      <t>キョウイク</t>
    </rPh>
    <rPh sb="4" eb="6">
      <t>クンレン</t>
    </rPh>
    <rPh sb="6" eb="9">
      <t>ジッシビ</t>
    </rPh>
    <phoneticPr fontId="2"/>
  </si>
  <si>
    <t>特別教育実施日</t>
    <rPh sb="0" eb="2">
      <t>トクベツ</t>
    </rPh>
    <rPh sb="2" eb="4">
      <t>キョウイク</t>
    </rPh>
    <rPh sb="4" eb="7">
      <t>ジッシビ</t>
    </rPh>
    <phoneticPr fontId="2"/>
  </si>
  <si>
    <t>令和</t>
    <rPh sb="0" eb="2">
      <t>レイワ</t>
    </rPh>
    <phoneticPr fontId="1"/>
  </si>
  <si>
    <t>　青色セル内には「平成」､「令和」等を入力してください。</t>
    <phoneticPr fontId="1"/>
  </si>
  <si>
    <t>教育訓練実施日が指定の１年以内か？</t>
    <rPh sb="0" eb="2">
      <t>キョウイク</t>
    </rPh>
    <rPh sb="2" eb="4">
      <t>クンレン</t>
    </rPh>
    <rPh sb="4" eb="6">
      <t>ジッシ</t>
    </rPh>
    <rPh sb="6" eb="7">
      <t>ヒ</t>
    </rPh>
    <rPh sb="8" eb="10">
      <t>シテイ</t>
    </rPh>
    <rPh sb="12" eb="13">
      <t>ネン</t>
    </rPh>
    <rPh sb="13" eb="15">
      <t>イナイ</t>
    </rPh>
    <phoneticPr fontId="1"/>
  </si>
  <si>
    <t>■特殊健康診断歴</t>
    <rPh sb="1" eb="3">
      <t>トクシュ</t>
    </rPh>
    <rPh sb="3" eb="5">
      <t>ケンコウ</t>
    </rPh>
    <rPh sb="5" eb="7">
      <t>シンダン</t>
    </rPh>
    <rPh sb="7" eb="8">
      <t>レキ</t>
    </rPh>
    <phoneticPr fontId="2"/>
  </si>
  <si>
    <r>
      <t>特殊健康診断</t>
    </r>
    <r>
      <rPr>
        <sz val="11"/>
        <color indexed="10"/>
        <rFont val="ＭＳ Ｐゴシック"/>
        <family val="3"/>
        <charset val="128"/>
      </rPr>
      <t>の受診日が指定前６月以内であること。
（学生の場合は１年以内、ただし</t>
    </r>
    <r>
      <rPr>
        <b/>
        <sz val="11"/>
        <color rgb="FFFF0000"/>
        <rFont val="ＭＳ Ｐゴシック"/>
        <family val="3"/>
        <charset val="128"/>
      </rPr>
      <t>QSTリサーチアシスタント</t>
    </r>
    <r>
      <rPr>
        <sz val="11"/>
        <color indexed="10"/>
        <rFont val="ＭＳ Ｐゴシック"/>
        <family val="3"/>
        <charset val="128"/>
      </rPr>
      <t>は6月以内）
特殊健康診断結果を確認してください。
ＲＩ規制法及び電離放射線障害防止規則に基づき放射線業務従事者を対象に実施される健康診断であり、</t>
    </r>
    <r>
      <rPr>
        <b/>
        <sz val="11"/>
        <color rgb="FFFF0000"/>
        <rFont val="ＭＳ Ｐゴシック"/>
        <family val="3"/>
        <charset val="128"/>
      </rPr>
      <t>一般の健康診断とは異なる</t>
    </r>
    <r>
      <rPr>
        <sz val="11"/>
        <color indexed="10"/>
        <rFont val="ＭＳ Ｐゴシック"/>
        <family val="3"/>
        <charset val="128"/>
      </rPr>
      <t>ことに注意。</t>
    </r>
    <rPh sb="0" eb="2">
      <t>トクシュ</t>
    </rPh>
    <rPh sb="2" eb="4">
      <t>ケンコウ</t>
    </rPh>
    <rPh sb="4" eb="6">
      <t>シンダン</t>
    </rPh>
    <rPh sb="7" eb="9">
      <t>ジュシン</t>
    </rPh>
    <rPh sb="9" eb="10">
      <t>ビ</t>
    </rPh>
    <rPh sb="11" eb="13">
      <t>シテイ</t>
    </rPh>
    <rPh sb="13" eb="14">
      <t>マエ</t>
    </rPh>
    <rPh sb="26" eb="28">
      <t>ガクセイ</t>
    </rPh>
    <rPh sb="29" eb="31">
      <t>バアイ</t>
    </rPh>
    <rPh sb="33" eb="34">
      <t>ネン</t>
    </rPh>
    <rPh sb="34" eb="36">
      <t>イナイ</t>
    </rPh>
    <rPh sb="55" eb="56">
      <t>ツキ</t>
    </rPh>
    <rPh sb="56" eb="58">
      <t>イナイ</t>
    </rPh>
    <rPh sb="60" eb="66">
      <t>トクシュケンコウシンダン</t>
    </rPh>
    <rPh sb="66" eb="68">
      <t>ケッカ</t>
    </rPh>
    <rPh sb="69" eb="71">
      <t>カクニン</t>
    </rPh>
    <rPh sb="81" eb="83">
      <t>キセイ</t>
    </rPh>
    <rPh sb="84" eb="85">
      <t>オヨ</t>
    </rPh>
    <rPh sb="86" eb="97">
      <t>デンリホウシャセンショウガイボウシキソク</t>
    </rPh>
    <rPh sb="98" eb="99">
      <t>モト</t>
    </rPh>
    <rPh sb="101" eb="109">
      <t>ホウシャセンギョウムジュウジシャ</t>
    </rPh>
    <rPh sb="110" eb="112">
      <t>タイショウ</t>
    </rPh>
    <rPh sb="113" eb="115">
      <t>ジッシ</t>
    </rPh>
    <rPh sb="118" eb="122">
      <t>ケンコウシンダン</t>
    </rPh>
    <rPh sb="126" eb="128">
      <t>イッパン</t>
    </rPh>
    <rPh sb="129" eb="133">
      <t>ケンコウシンダン</t>
    </rPh>
    <rPh sb="135" eb="136">
      <t>コト</t>
    </rPh>
    <rPh sb="141" eb="143">
      <t>チュウイ</t>
    </rPh>
    <phoneticPr fontId="1"/>
  </si>
  <si>
    <t>実施年月日</t>
    <rPh sb="0" eb="2">
      <t>ジッシ</t>
    </rPh>
    <rPh sb="2" eb="5">
      <t>ネンガッピ</t>
    </rPh>
    <phoneticPr fontId="2"/>
  </si>
  <si>
    <t>結果</t>
    <rPh sb="0" eb="2">
      <t>ケッカ</t>
    </rPh>
    <phoneticPr fontId="2"/>
  </si>
  <si>
    <t>6ヶ月後</t>
    <rPh sb="2" eb="4">
      <t>ゲツゴ</t>
    </rPh>
    <phoneticPr fontId="1"/>
  </si>
  <si>
    <t>1年後</t>
    <rPh sb="1" eb="3">
      <t>ネンゴ</t>
    </rPh>
    <phoneticPr fontId="1"/>
  </si>
  <si>
    <t>■身分確認</t>
    <rPh sb="1" eb="3">
      <t>ミブン</t>
    </rPh>
    <rPh sb="3" eb="5">
      <t>カクニン</t>
    </rPh>
    <phoneticPr fontId="2"/>
  </si>
  <si>
    <t>指定</t>
    <rPh sb="0" eb="2">
      <t>シテイ</t>
    </rPh>
    <phoneticPr fontId="1"/>
  </si>
  <si>
    <t>指定解除</t>
    <rPh sb="0" eb="4">
      <t>シテイカイジョ</t>
    </rPh>
    <phoneticPr fontId="1"/>
  </si>
  <si>
    <t>確認書類名</t>
    <rPh sb="0" eb="2">
      <t>カクニン</t>
    </rPh>
    <rPh sb="4" eb="5">
      <t>メイ</t>
    </rPh>
    <phoneticPr fontId="1"/>
  </si>
  <si>
    <t>指定(学)</t>
    <rPh sb="0" eb="2">
      <t>シテイ</t>
    </rPh>
    <rPh sb="3" eb="4">
      <t>ガク</t>
    </rPh>
    <phoneticPr fontId="1"/>
  </si>
  <si>
    <t>確認書類</t>
  </si>
  <si>
    <t>番号等</t>
    <phoneticPr fontId="1"/>
  </si>
  <si>
    <t>指定解除(学)</t>
    <rPh sb="0" eb="4">
      <t>シテイカイジョ</t>
    </rPh>
    <rPh sb="5" eb="6">
      <t>ガク</t>
    </rPh>
    <phoneticPr fontId="1"/>
  </si>
  <si>
    <t>指定(学・QSTｱｼｽ)</t>
    <rPh sb="0" eb="2">
      <t>シテイ</t>
    </rPh>
    <rPh sb="3" eb="4">
      <t>ガク</t>
    </rPh>
    <phoneticPr fontId="1"/>
  </si>
  <si>
    <t>■作業担当課室</t>
    <phoneticPr fontId="2"/>
  </si>
  <si>
    <t>指定解除(学・QSRｱｼｽ)</t>
    <rPh sb="0" eb="2">
      <t>シテイ</t>
    </rPh>
    <rPh sb="2" eb="4">
      <t>カイジョ</t>
    </rPh>
    <rPh sb="5" eb="6">
      <t>ガク</t>
    </rPh>
    <phoneticPr fontId="1"/>
  </si>
  <si>
    <t>拠点名</t>
    <rPh sb="0" eb="3">
      <t>キョテンメイ</t>
    </rPh>
    <phoneticPr fontId="2"/>
  </si>
  <si>
    <t>学生・QSTｱｼｽか</t>
    <rPh sb="0" eb="2">
      <t>ガクセイ</t>
    </rPh>
    <phoneticPr fontId="1"/>
  </si>
  <si>
    <t>部課室名を選択する前に拠点名を選択してください。</t>
    <phoneticPr fontId="1"/>
  </si>
  <si>
    <t>部課室名</t>
    <rPh sb="0" eb="1">
      <t>ブ</t>
    </rPh>
    <rPh sb="1" eb="2">
      <t>カ</t>
    </rPh>
    <rPh sb="2" eb="3">
      <t>シツ</t>
    </rPh>
    <rPh sb="3" eb="4">
      <t>メイ</t>
    </rPh>
    <phoneticPr fontId="2"/>
  </si>
  <si>
    <t>学生か</t>
    <rPh sb="0" eb="2">
      <t>ガクセイ</t>
    </rPh>
    <phoneticPr fontId="1"/>
  </si>
  <si>
    <t>担当者</t>
    <phoneticPr fontId="8"/>
  </si>
  <si>
    <t>TEL</t>
    <phoneticPr fontId="8"/>
  </si>
  <si>
    <t>指定年月日</t>
    <rPh sb="0" eb="2">
      <t>シテイ</t>
    </rPh>
    <rPh sb="2" eb="5">
      <t>ネンガッピ</t>
    </rPh>
    <phoneticPr fontId="2"/>
  </si>
  <si>
    <t>令和</t>
  </si>
  <si>
    <t>指定解除予定年月日</t>
    <rPh sb="0" eb="2">
      <t>シテイ</t>
    </rPh>
    <rPh sb="2" eb="4">
      <t>カイジョ</t>
    </rPh>
    <rPh sb="4" eb="6">
      <t>ヨテイ</t>
    </rPh>
    <rPh sb="6" eb="9">
      <t>ネンガッピ</t>
    </rPh>
    <phoneticPr fontId="2"/>
  </si>
  <si>
    <t>指定解除年月日</t>
    <phoneticPr fontId="2"/>
  </si>
  <si>
    <r>
      <rPr>
        <b/>
        <sz val="10"/>
        <rFont val="ＭＳ Ｐゴシック"/>
        <family val="3"/>
        <charset val="128"/>
      </rPr>
      <t>　</t>
    </r>
    <r>
      <rPr>
        <b/>
        <sz val="10"/>
        <color rgb="FFFF0000"/>
        <rFont val="ＭＳ Ｐゴシック"/>
        <family val="3"/>
        <charset val="128"/>
      </rPr>
      <t>このファイルを使用して指定解除登録依頼書を作成する際は、作業終了後に入力、または作成した依頼書に直接記入してください。</t>
    </r>
    <r>
      <rPr>
        <sz val="10"/>
        <rFont val="ＭＳ Ｐゴシック"/>
        <family val="3"/>
        <charset val="128"/>
      </rPr>
      <t xml:space="preserve">
　推定線量は返却する線量計の着用時における値としてください。
　単位はｍＳｖで、0.1未満は”×”とし、0.1以上は0.1ステップで入力してください。中性子線量計が”不要”となっている場合は、ｎは”－”としてください。
　推定方法は、ＰＤ(ポケット線量計)やＴＬＤ(熱蛍光線量計)の測定値から推定した場合は、PD又はTLDに☑してください。作業場の線量当量率などから推定した場合は、計算に☑してください。</t>
    </r>
    <rPh sb="8" eb="10">
      <t>シヨウ</t>
    </rPh>
    <rPh sb="12" eb="14">
      <t>シテイ</t>
    </rPh>
    <rPh sb="14" eb="16">
      <t>カイジョ</t>
    </rPh>
    <rPh sb="16" eb="18">
      <t>トウロク</t>
    </rPh>
    <rPh sb="18" eb="21">
      <t>イライショ</t>
    </rPh>
    <rPh sb="22" eb="24">
      <t>サクセイ</t>
    </rPh>
    <rPh sb="26" eb="27">
      <t>サイ</t>
    </rPh>
    <rPh sb="29" eb="31">
      <t>サギョウ</t>
    </rPh>
    <rPh sb="31" eb="34">
      <t>シュウリョウゴ</t>
    </rPh>
    <rPh sb="35" eb="37">
      <t>ニュウリョク</t>
    </rPh>
    <rPh sb="41" eb="43">
      <t>サクセイ</t>
    </rPh>
    <rPh sb="45" eb="48">
      <t>イライショ</t>
    </rPh>
    <rPh sb="49" eb="51">
      <t>チョクセツ</t>
    </rPh>
    <rPh sb="51" eb="53">
      <t>キニュウ</t>
    </rPh>
    <rPh sb="62" eb="64">
      <t>スイテイ</t>
    </rPh>
    <rPh sb="64" eb="66">
      <t>センリョウ</t>
    </rPh>
    <rPh sb="67" eb="69">
      <t>ヘンキャク</t>
    </rPh>
    <rPh sb="71" eb="74">
      <t>センリョウケイ</t>
    </rPh>
    <rPh sb="75" eb="78">
      <t>チャクヨウジ</t>
    </rPh>
    <rPh sb="82" eb="83">
      <t>アタイ</t>
    </rPh>
    <rPh sb="93" eb="95">
      <t>タンイ</t>
    </rPh>
    <rPh sb="104" eb="106">
      <t>ミマン</t>
    </rPh>
    <rPh sb="116" eb="118">
      <t>イジョウ</t>
    </rPh>
    <rPh sb="127" eb="129">
      <t>ニュウリョク</t>
    </rPh>
    <rPh sb="136" eb="139">
      <t>チュウセイシ</t>
    </rPh>
    <rPh sb="139" eb="142">
      <t>センリョウケイ</t>
    </rPh>
    <rPh sb="144" eb="146">
      <t>フヨウ</t>
    </rPh>
    <rPh sb="153" eb="155">
      <t>バアイ</t>
    </rPh>
    <rPh sb="172" eb="174">
      <t>スイテイ</t>
    </rPh>
    <rPh sb="174" eb="176">
      <t>ホウホウ</t>
    </rPh>
    <rPh sb="185" eb="188">
      <t>センリョウケイ</t>
    </rPh>
    <rPh sb="194" eb="197">
      <t>ネツケイコウ</t>
    </rPh>
    <rPh sb="197" eb="200">
      <t>センリョウケイ</t>
    </rPh>
    <rPh sb="202" eb="204">
      <t>ソクテイ</t>
    </rPh>
    <rPh sb="204" eb="205">
      <t>チ</t>
    </rPh>
    <rPh sb="207" eb="209">
      <t>スイテイ</t>
    </rPh>
    <rPh sb="211" eb="213">
      <t>バアイ</t>
    </rPh>
    <rPh sb="217" eb="218">
      <t>マタ</t>
    </rPh>
    <rPh sb="231" eb="234">
      <t>サギョウバ</t>
    </rPh>
    <rPh sb="235" eb="240">
      <t>センリョウトウリョウリツ</t>
    </rPh>
    <rPh sb="244" eb="246">
      <t>スイテイ</t>
    </rPh>
    <rPh sb="248" eb="250">
      <t>バアイ</t>
    </rPh>
    <rPh sb="252" eb="254">
      <t>ケイサン</t>
    </rPh>
    <phoneticPr fontId="1"/>
  </si>
  <si>
    <t>推定線量</t>
    <phoneticPr fontId="2"/>
  </si>
  <si>
    <t>γ</t>
    <phoneticPr fontId="2"/>
  </si>
  <si>
    <t>n</t>
    <phoneticPr fontId="2"/>
  </si>
  <si>
    <t>β</t>
    <phoneticPr fontId="2"/>
  </si>
  <si>
    <t>推定方法</t>
    <phoneticPr fontId="2"/>
  </si>
  <si>
    <t>作業場所</t>
    <rPh sb="0" eb="2">
      <t>サギョウ</t>
    </rPh>
    <rPh sb="2" eb="4">
      <t>バショ</t>
    </rPh>
    <phoneticPr fontId="2"/>
  </si>
  <si>
    <t>作業内容（全角30文字）</t>
    <rPh sb="0" eb="2">
      <t>サギョウ</t>
    </rPh>
    <rPh sb="2" eb="4">
      <t>ナイヨウ</t>
    </rPh>
    <rPh sb="5" eb="7">
      <t>ゼンカク</t>
    </rPh>
    <rPh sb="9" eb="11">
      <t>モジ</t>
    </rPh>
    <phoneticPr fontId="2"/>
  </si>
  <si>
    <t>作業種類</t>
    <rPh sb="0" eb="2">
      <t>サギョウ</t>
    </rPh>
    <rPh sb="2" eb="4">
      <t>シュルイ</t>
    </rPh>
    <phoneticPr fontId="2"/>
  </si>
  <si>
    <t>A</t>
  </si>
  <si>
    <t>作業者区分</t>
    <rPh sb="0" eb="3">
      <t>サギョウシャ</t>
    </rPh>
    <rPh sb="3" eb="5">
      <t>クブン</t>
    </rPh>
    <phoneticPr fontId="2"/>
  </si>
  <si>
    <t>J</t>
  </si>
  <si>
    <t>放射線発生源</t>
    <rPh sb="0" eb="3">
      <t>ホウシャセン</t>
    </rPh>
    <rPh sb="3" eb="6">
      <t>ハッセイゲン</t>
    </rPh>
    <phoneticPr fontId="2"/>
  </si>
  <si>
    <t>中性子線量計</t>
    <rPh sb="0" eb="3">
      <t>チュウセイシ</t>
    </rPh>
    <rPh sb="3" eb="5">
      <t>センリョウ</t>
    </rPh>
    <rPh sb="5" eb="6">
      <t>ケイ</t>
    </rPh>
    <phoneticPr fontId="2"/>
  </si>
  <si>
    <t>内部被ばく入域検査</t>
    <rPh sb="0" eb="2">
      <t>ナイブ</t>
    </rPh>
    <rPh sb="2" eb="3">
      <t>ヒ</t>
    </rPh>
    <rPh sb="5" eb="6">
      <t>ニュウ</t>
    </rPh>
    <rPh sb="6" eb="7">
      <t>イキ</t>
    </rPh>
    <rPh sb="7" eb="9">
      <t>ケンサ</t>
    </rPh>
    <phoneticPr fontId="2"/>
  </si>
  <si>
    <t>指　定　登　録　依　頼　書　①</t>
    <rPh sb="0" eb="1">
      <t>ユビ</t>
    </rPh>
    <rPh sb="2" eb="3">
      <t>サダム</t>
    </rPh>
    <rPh sb="4" eb="5">
      <t>ノボル</t>
    </rPh>
    <rPh sb="6" eb="7">
      <t>ロク</t>
    </rPh>
    <rPh sb="8" eb="9">
      <t>ヤスシ</t>
    </rPh>
    <rPh sb="10" eb="11">
      <t>ヨリ</t>
    </rPh>
    <rPh sb="12" eb="13">
      <t>ショ</t>
    </rPh>
    <phoneticPr fontId="2"/>
  </si>
  <si>
    <t>作業者→作業担当課室→施設放管担当課→被ばく管理担当課</t>
    <rPh sb="0" eb="3">
      <t>サギョウシャ</t>
    </rPh>
    <rPh sb="4" eb="6">
      <t>サギョウ</t>
    </rPh>
    <rPh sb="6" eb="8">
      <t>タントウ</t>
    </rPh>
    <rPh sb="8" eb="9">
      <t>カ</t>
    </rPh>
    <rPh sb="9" eb="10">
      <t>シツ</t>
    </rPh>
    <rPh sb="11" eb="13">
      <t>シセツ</t>
    </rPh>
    <rPh sb="13" eb="15">
      <t>ホウカン</t>
    </rPh>
    <rPh sb="15" eb="18">
      <t>タントウカ</t>
    </rPh>
    <rPh sb="19" eb="20">
      <t>ヒ</t>
    </rPh>
    <rPh sb="22" eb="24">
      <t>カンリ</t>
    </rPh>
    <rPh sb="24" eb="26">
      <t>タントウ</t>
    </rPh>
    <rPh sb="26" eb="27">
      <t>カ</t>
    </rPh>
    <phoneticPr fontId="2"/>
  </si>
  <si>
    <t>作　業　者　記　入　欄</t>
    <rPh sb="0" eb="1">
      <t>サク</t>
    </rPh>
    <rPh sb="2" eb="3">
      <t>ギョウ</t>
    </rPh>
    <rPh sb="4" eb="5">
      <t>シャ</t>
    </rPh>
    <rPh sb="6" eb="7">
      <t>キ</t>
    </rPh>
    <rPh sb="8" eb="9">
      <t>イリ</t>
    </rPh>
    <rPh sb="10" eb="11">
      <t>ラン</t>
    </rPh>
    <phoneticPr fontId="2"/>
  </si>
  <si>
    <t>作  業  担  当  課  室  記  入  欄</t>
    <rPh sb="0" eb="1">
      <t>サク</t>
    </rPh>
    <rPh sb="3" eb="4">
      <t>ギョウ</t>
    </rPh>
    <rPh sb="6" eb="7">
      <t>ニナ</t>
    </rPh>
    <rPh sb="9" eb="10">
      <t>トウ</t>
    </rPh>
    <rPh sb="12" eb="13">
      <t>カ</t>
    </rPh>
    <rPh sb="15" eb="16">
      <t>シツ</t>
    </rPh>
    <rPh sb="18" eb="19">
      <t>キ</t>
    </rPh>
    <rPh sb="21" eb="22">
      <t>イ</t>
    </rPh>
    <rPh sb="24" eb="25">
      <t>ラン</t>
    </rPh>
    <phoneticPr fontId="2"/>
  </si>
  <si>
    <t>中　央　登　録　番　号</t>
    <rPh sb="0" eb="1">
      <t>ナカ</t>
    </rPh>
    <rPh sb="2" eb="3">
      <t>ヒサシ</t>
    </rPh>
    <rPh sb="4" eb="5">
      <t>ノボリ</t>
    </rPh>
    <rPh sb="6" eb="7">
      <t>ロク</t>
    </rPh>
    <rPh sb="8" eb="9">
      <t>バン</t>
    </rPh>
    <rPh sb="10" eb="11">
      <t>ゴウ</t>
    </rPh>
    <phoneticPr fontId="2"/>
  </si>
  <si>
    <r>
      <t>生年月日（</t>
    </r>
    <r>
      <rPr>
        <sz val="10"/>
        <rFont val="Century"/>
        <family val="1"/>
      </rPr>
      <t>Date of Birth</t>
    </r>
    <r>
      <rPr>
        <sz val="10"/>
        <rFont val="ＭＳ Ｐ明朝"/>
        <family val="1"/>
        <charset val="128"/>
      </rPr>
      <t>）</t>
    </r>
    <rPh sb="0" eb="2">
      <t>セイネン</t>
    </rPh>
    <rPh sb="2" eb="4">
      <t>ガッピ</t>
    </rPh>
    <phoneticPr fontId="2"/>
  </si>
  <si>
    <t>職員番号(職員等のみ)</t>
    <rPh sb="0" eb="2">
      <t>ショクイン</t>
    </rPh>
    <rPh sb="2" eb="4">
      <t>バンゴウ</t>
    </rPh>
    <rPh sb="5" eb="7">
      <t>ショクイン</t>
    </rPh>
    <rPh sb="7" eb="8">
      <t>トウ</t>
    </rPh>
    <phoneticPr fontId="2"/>
  </si>
  <si>
    <t>作業担当部課室(職員等は所属部課室)</t>
    <rPh sb="0" eb="2">
      <t>サギョウ</t>
    </rPh>
    <rPh sb="2" eb="4">
      <t>タントウ</t>
    </rPh>
    <rPh sb="4" eb="5">
      <t>ブ</t>
    </rPh>
    <rPh sb="5" eb="7">
      <t>カシツ</t>
    </rPh>
    <rPh sb="8" eb="10">
      <t>ショクイン</t>
    </rPh>
    <rPh sb="10" eb="11">
      <t>トウ</t>
    </rPh>
    <rPh sb="12" eb="14">
      <t>ショゾク</t>
    </rPh>
    <rPh sb="14" eb="15">
      <t>ブ</t>
    </rPh>
    <rPh sb="15" eb="16">
      <t>カ</t>
    </rPh>
    <rPh sb="16" eb="17">
      <t>シツ</t>
    </rPh>
    <phoneticPr fontId="2"/>
  </si>
  <si>
    <t>被ばく管理用記号　P4</t>
    <rPh sb="0" eb="1">
      <t>ヒ</t>
    </rPh>
    <rPh sb="3" eb="6">
      <t>カンリヨウ</t>
    </rPh>
    <rPh sb="6" eb="8">
      <t>キゴウ</t>
    </rPh>
    <phoneticPr fontId="1"/>
  </si>
  <si>
    <t>中性子
線量計</t>
    <rPh sb="0" eb="3">
      <t>チュウセイシ</t>
    </rPh>
    <phoneticPr fontId="2"/>
  </si>
  <si>
    <t>研究企画部（施設共用：γ・電子線照射施設）</t>
    <phoneticPr fontId="1"/>
  </si>
  <si>
    <t>・</t>
    <phoneticPr fontId="2"/>
  </si>
  <si>
    <t>担当者</t>
    <rPh sb="0" eb="2">
      <t>タントウ</t>
    </rPh>
    <rPh sb="2" eb="3">
      <t>シャ</t>
    </rPh>
    <phoneticPr fontId="2"/>
  </si>
  <si>
    <t>内部被ばく
入域検査</t>
    <rPh sb="0" eb="2">
      <t>ナイブ</t>
    </rPh>
    <rPh sb="2" eb="3">
      <t>ヒ</t>
    </rPh>
    <phoneticPr fontId="2"/>
  </si>
  <si>
    <t>フリガナ（姓名間は空白）</t>
    <rPh sb="5" eb="7">
      <t>セイメイ</t>
    </rPh>
    <rPh sb="7" eb="8">
      <t>カン</t>
    </rPh>
    <rPh sb="9" eb="11">
      <t>クウハク</t>
    </rPh>
    <phoneticPr fontId="2"/>
  </si>
  <si>
    <t>健康</t>
    <rPh sb="0" eb="2">
      <t>ケンコウ</t>
    </rPh>
    <phoneticPr fontId="1"/>
  </si>
  <si>
    <t>性　別</t>
    <rPh sb="0" eb="1">
      <t>セイ</t>
    </rPh>
    <rPh sb="2" eb="3">
      <t>ベツ</t>
    </rPh>
    <phoneticPr fontId="2"/>
  </si>
  <si>
    <t>国籍区分</t>
    <rPh sb="0" eb="2">
      <t>コクセキ</t>
    </rPh>
    <rPh sb="2" eb="4">
      <t>クブン</t>
    </rPh>
    <phoneticPr fontId="2"/>
  </si>
  <si>
    <t>＊外国人の氏名記載について
　外国人であって人名が漢字の場合、漢字表示に加えてアルファベット表示の記載も行って下さい。
　【記載例】
　漢字氏名
（アルファベット氏名）</t>
    <rPh sb="1" eb="4">
      <t>ガイコクジン</t>
    </rPh>
    <rPh sb="5" eb="7">
      <t>シメイ</t>
    </rPh>
    <rPh sb="7" eb="9">
      <t>キサイ</t>
    </rPh>
    <rPh sb="15" eb="18">
      <t>ガイコクジン</t>
    </rPh>
    <rPh sb="22" eb="24">
      <t>ジンメイ</t>
    </rPh>
    <rPh sb="25" eb="27">
      <t>カンジ</t>
    </rPh>
    <rPh sb="28" eb="30">
      <t>バアイ</t>
    </rPh>
    <rPh sb="31" eb="33">
      <t>カンジ</t>
    </rPh>
    <rPh sb="33" eb="35">
      <t>ヒョウジ</t>
    </rPh>
    <rPh sb="36" eb="37">
      <t>クワ</t>
    </rPh>
    <rPh sb="46" eb="48">
      <t>ヒョウジ</t>
    </rPh>
    <rPh sb="49" eb="51">
      <t>キサイ</t>
    </rPh>
    <rPh sb="52" eb="53">
      <t>オコナ</t>
    </rPh>
    <rPh sb="55" eb="56">
      <t>クダ</t>
    </rPh>
    <rPh sb="62" eb="65">
      <t>キサイレイ</t>
    </rPh>
    <rPh sb="68" eb="70">
      <t>カンジ</t>
    </rPh>
    <rPh sb="70" eb="72">
      <t>シメイ</t>
    </rPh>
    <rPh sb="81" eb="83">
      <t>シメイ</t>
    </rPh>
    <phoneticPr fontId="69"/>
  </si>
  <si>
    <r>
      <t>氏名（</t>
    </r>
    <r>
      <rPr>
        <sz val="10"/>
        <rFont val="Century"/>
        <family val="1"/>
      </rPr>
      <t>Name:Family First Middle</t>
    </r>
    <r>
      <rPr>
        <sz val="10"/>
        <rFont val="ＭＳ Ｐ明朝"/>
        <family val="1"/>
        <charset val="128"/>
      </rPr>
      <t>）</t>
    </r>
    <rPh sb="0" eb="2">
      <t>シメイ</t>
    </rPh>
    <phoneticPr fontId="2"/>
  </si>
  <si>
    <t>月</t>
    <rPh sb="0" eb="1">
      <t>ツキ</t>
    </rPh>
    <phoneticPr fontId="2"/>
  </si>
  <si>
    <t>日</t>
    <rPh sb="0" eb="1">
      <t>ヒ</t>
    </rPh>
    <phoneticPr fontId="2"/>
  </si>
  <si>
    <t>Ｃｏ６０第１照射棟.  被ばく管理担当課用記号：A</t>
    <phoneticPr fontId="1"/>
  </si>
  <si>
    <t>Ｃｏ６０第２照射棟.  被ばく管理担当課用記号：B</t>
    <phoneticPr fontId="1"/>
  </si>
  <si>
    <t>１号加速器棟.  被ばく管理担当課用記号：C</t>
    <phoneticPr fontId="1"/>
  </si>
  <si>
    <r>
      <t>　</t>
    </r>
    <r>
      <rPr>
        <sz val="9"/>
        <rFont val="ＭＳ Ｐ明朝"/>
        <family val="1"/>
        <charset val="128"/>
      </rPr>
      <t>本依頼書に記載した個人情報は、放射線従事者中央登録センターへの登録処理が行われます。登録された情報は、被ばく記録の散逸防止や正確な被ばく前歴の把握などの一元管理に利用されます。なお、これらの登録情報は個人情報保護法に基づいて適切な管理が行われます。また、個人線量の測定結果を集計し行政機関へ報告いたしますが、個人を特定できる内容が公開されることはありません。</t>
    </r>
    <rPh sb="128" eb="130">
      <t>コジン</t>
    </rPh>
    <rPh sb="130" eb="132">
      <t>センリョウ</t>
    </rPh>
    <rPh sb="133" eb="137">
      <t>ソクテイケッカ</t>
    </rPh>
    <rPh sb="138" eb="140">
      <t>シュウケイ</t>
    </rPh>
    <rPh sb="141" eb="143">
      <t>ギョウセイ</t>
    </rPh>
    <rPh sb="143" eb="145">
      <t>キカン</t>
    </rPh>
    <rPh sb="146" eb="148">
      <t>ホウコク</t>
    </rPh>
    <rPh sb="155" eb="157">
      <t>コジン</t>
    </rPh>
    <rPh sb="158" eb="160">
      <t>トクテイ</t>
    </rPh>
    <rPh sb="163" eb="165">
      <t>ナイヨウ</t>
    </rPh>
    <rPh sb="166" eb="168">
      <t>コウカイ</t>
    </rPh>
    <phoneticPr fontId="1"/>
  </si>
  <si>
    <t>施設放管担当課記入欄</t>
    <rPh sb="0" eb="2">
      <t>シセツ</t>
    </rPh>
    <rPh sb="2" eb="3">
      <t>ホウ</t>
    </rPh>
    <rPh sb="3" eb="4">
      <t>カン</t>
    </rPh>
    <rPh sb="4" eb="7">
      <t>タントウカ</t>
    </rPh>
    <rPh sb="7" eb="9">
      <t>キニュウ</t>
    </rPh>
    <rPh sb="9" eb="10">
      <t>ラン</t>
    </rPh>
    <phoneticPr fontId="2"/>
  </si>
  <si>
    <t>Ｃｏ６０第１照射棟.  被ばく管理担当課用記号：A</t>
  </si>
  <si>
    <t>会社等（</t>
    <rPh sb="0" eb="2">
      <t>カイシャ</t>
    </rPh>
    <rPh sb="2" eb="3">
      <t>トウ</t>
    </rPh>
    <phoneticPr fontId="2"/>
  </si>
  <si>
    <t>会社名（機構との契約先である会社又は大学等）</t>
    <rPh sb="0" eb="2">
      <t>カイシャ</t>
    </rPh>
    <rPh sb="2" eb="3">
      <t>メイ</t>
    </rPh>
    <rPh sb="4" eb="6">
      <t>キコウ</t>
    </rPh>
    <rPh sb="8" eb="10">
      <t>ケイヤク</t>
    </rPh>
    <rPh sb="10" eb="11">
      <t>サキ</t>
    </rPh>
    <rPh sb="14" eb="16">
      <t>カイシャ</t>
    </rPh>
    <rPh sb="16" eb="17">
      <t>マタ</t>
    </rPh>
    <rPh sb="18" eb="20">
      <t>ダイガク</t>
    </rPh>
    <rPh sb="20" eb="21">
      <t>ナド</t>
    </rPh>
    <phoneticPr fontId="2"/>
  </si>
  <si>
    <t>作業内容</t>
    <rPh sb="0" eb="2">
      <t>サギョウ</t>
    </rPh>
    <rPh sb="2" eb="4">
      <t>ナイヨウ</t>
    </rPh>
    <phoneticPr fontId="2"/>
  </si>
  <si>
    <t>被ばく管理担当課記入欄</t>
    <rPh sb="0" eb="1">
      <t>ヒ</t>
    </rPh>
    <rPh sb="3" eb="5">
      <t>カンリ</t>
    </rPh>
    <rPh sb="5" eb="7">
      <t>タントウ</t>
    </rPh>
    <rPh sb="7" eb="8">
      <t>カ</t>
    </rPh>
    <rPh sb="8" eb="10">
      <t>キニュウ</t>
    </rPh>
    <rPh sb="10" eb="11">
      <t>ラン</t>
    </rPh>
    <phoneticPr fontId="2"/>
  </si>
  <si>
    <t>（下欄記号）</t>
    <phoneticPr fontId="2"/>
  </si>
  <si>
    <t>内部被ばく
検　査　印</t>
    <rPh sb="0" eb="2">
      <t>ナイブ</t>
    </rPh>
    <rPh sb="2" eb="3">
      <t>ヒ</t>
    </rPh>
    <phoneticPr fontId="2"/>
  </si>
  <si>
    <t>所在地</t>
    <rPh sb="0" eb="3">
      <t>ショザイチ</t>
    </rPh>
    <phoneticPr fontId="2"/>
  </si>
  <si>
    <t>〒</t>
    <phoneticPr fontId="2"/>
  </si>
  <si>
    <t>電話番号</t>
    <rPh sb="0" eb="2">
      <t>デンワ</t>
    </rPh>
    <rPh sb="2" eb="4">
      <t>バンゴウ</t>
    </rPh>
    <phoneticPr fontId="2"/>
  </si>
  <si>
    <t>検 査 時 間</t>
    <rPh sb="0" eb="1">
      <t>ケン</t>
    </rPh>
    <rPh sb="2" eb="3">
      <t>サ</t>
    </rPh>
    <rPh sb="4" eb="5">
      <t>ジ</t>
    </rPh>
    <rPh sb="6" eb="7">
      <t>カン</t>
    </rPh>
    <phoneticPr fontId="2"/>
  </si>
  <si>
    <t>：</t>
    <phoneticPr fontId="2"/>
  </si>
  <si>
    <t>は不要職員等</t>
    <rPh sb="1" eb="3">
      <t>フヨウ</t>
    </rPh>
    <rPh sb="3" eb="5">
      <t>ショクイン</t>
    </rPh>
    <rPh sb="5" eb="6">
      <t>トウ</t>
    </rPh>
    <phoneticPr fontId="1"/>
  </si>
  <si>
    <t>作業者区分（下欄記号）</t>
    <rPh sb="0" eb="3">
      <t>サギョウシャ</t>
    </rPh>
    <rPh sb="3" eb="5">
      <t>クブン</t>
    </rPh>
    <phoneticPr fontId="2"/>
  </si>
  <si>
    <t>放射線発生源（下欄記号）</t>
    <rPh sb="0" eb="3">
      <t>ホウシャセン</t>
    </rPh>
    <rPh sb="3" eb="6">
      <t>ハッセイゲン</t>
    </rPh>
    <phoneticPr fontId="2"/>
  </si>
  <si>
    <t>バッジ番号</t>
    <rPh sb="3" eb="5">
      <t>バンゴウ</t>
    </rPh>
    <phoneticPr fontId="2"/>
  </si>
  <si>
    <r>
      <rPr>
        <sz val="9"/>
        <rFont val="ＭＳ Ｐ明朝"/>
        <family val="1"/>
        <charset val="128"/>
      </rPr>
      <t>　　(該当無しは「従事せず」又は空白)</t>
    </r>
    <r>
      <rPr>
        <sz val="6"/>
        <rFont val="ＭＳ Ｐ明朝"/>
        <family val="1"/>
        <charset val="128"/>
      </rPr>
      <t xml:space="preserve">
</t>
    </r>
    <r>
      <rPr>
        <sz val="12"/>
        <rFont val="ＭＳ Ｐ明朝"/>
        <family val="1"/>
        <charset val="128"/>
      </rPr>
      <t>被　 ば　 く　 前　 歴</t>
    </r>
    <rPh sb="3" eb="5">
      <t>ガイトウ</t>
    </rPh>
    <rPh sb="5" eb="6">
      <t>ナ</t>
    </rPh>
    <rPh sb="9" eb="11">
      <t>ジュウジ</t>
    </rPh>
    <rPh sb="14" eb="15">
      <t>マタ</t>
    </rPh>
    <rPh sb="16" eb="18">
      <t>クウハク</t>
    </rPh>
    <rPh sb="20" eb="21">
      <t>ヒ</t>
    </rPh>
    <rPh sb="29" eb="30">
      <t>ゼン</t>
    </rPh>
    <rPh sb="32" eb="33">
      <t>レキ</t>
    </rPh>
    <phoneticPr fontId="2"/>
  </si>
  <si>
    <t>前年度までの集計（職員等のみ）</t>
    <rPh sb="0" eb="3">
      <t>ゼンネンド</t>
    </rPh>
    <rPh sb="6" eb="8">
      <t>シュウケイ</t>
    </rPh>
    <rPh sb="9" eb="12">
      <t>ショクイントウ</t>
    </rPh>
    <phoneticPr fontId="2"/>
  </si>
  <si>
    <t>前年度までの過去4年間の集計</t>
    <rPh sb="12" eb="14">
      <t>シュウケイ</t>
    </rPh>
    <phoneticPr fontId="2"/>
  </si>
  <si>
    <t>今年度の集計</t>
    <phoneticPr fontId="1"/>
  </si>
  <si>
    <t>今四半期の集計
（女子のみ）</t>
    <phoneticPr fontId="1"/>
  </si>
  <si>
    <t>昭和63年度以前の集積線量</t>
    <rPh sb="0" eb="2">
      <t>ショウワ</t>
    </rPh>
    <rPh sb="4" eb="6">
      <t>ネンド</t>
    </rPh>
    <rPh sb="6" eb="8">
      <t>イゼン</t>
    </rPh>
    <phoneticPr fontId="2"/>
  </si>
  <si>
    <t>平成元年度以後の実効線量</t>
    <rPh sb="0" eb="2">
      <t>ヘイセイ</t>
    </rPh>
    <rPh sb="2" eb="4">
      <t>ガンネン</t>
    </rPh>
    <rPh sb="4" eb="5">
      <t>ド</t>
    </rPh>
    <rPh sb="5" eb="7">
      <t>イゴ</t>
    </rPh>
    <phoneticPr fontId="2"/>
  </si>
  <si>
    <t>年　度</t>
    <rPh sb="0" eb="1">
      <t>ネン</t>
    </rPh>
    <rPh sb="2" eb="3">
      <t>ド</t>
    </rPh>
    <phoneticPr fontId="1"/>
  </si>
  <si>
    <t>眼の水晶体の
等価線量</t>
    <rPh sb="0" eb="1">
      <t>メ</t>
    </rPh>
    <rPh sb="2" eb="5">
      <t>スイショウタイ</t>
    </rPh>
    <rPh sb="7" eb="11">
      <t>トウカセンリョウ</t>
    </rPh>
    <phoneticPr fontId="1"/>
  </si>
  <si>
    <t>職 員 等</t>
    <rPh sb="0" eb="1">
      <t>ショク</t>
    </rPh>
    <rPh sb="2" eb="3">
      <t>イン</t>
    </rPh>
    <rPh sb="4" eb="5">
      <t>トウ</t>
    </rPh>
    <phoneticPr fontId="55"/>
  </si>
  <si>
    <t>職員等以外</t>
    <rPh sb="0" eb="5">
      <t>ショクイントウイガイ</t>
    </rPh>
    <phoneticPr fontId="55"/>
  </si>
  <si>
    <t>A 研究・開発
B 加速器等の運転
C 加速器等の保守
D 一般機械等の運転
E RI等の製造、加工
F RI等の分析、検査
G RI等の輸送
H RI等の保管、管理
I 放射線管理、
  安全管理
J 構内保安管理</t>
    <rPh sb="2" eb="4">
      <t>ケンキュウ</t>
    </rPh>
    <rPh sb="5" eb="7">
      <t>カイハツ</t>
    </rPh>
    <rPh sb="10" eb="13">
      <t>カソクキ</t>
    </rPh>
    <rPh sb="13" eb="14">
      <t>ナド</t>
    </rPh>
    <rPh sb="15" eb="17">
      <t>ウンテン</t>
    </rPh>
    <rPh sb="20" eb="23">
      <t>カソクキ</t>
    </rPh>
    <rPh sb="23" eb="24">
      <t>ナド</t>
    </rPh>
    <rPh sb="25" eb="27">
      <t>ホシュ</t>
    </rPh>
    <rPh sb="30" eb="32">
      <t>イッパン</t>
    </rPh>
    <rPh sb="32" eb="34">
      <t>キカイ</t>
    </rPh>
    <rPh sb="34" eb="35">
      <t>ナド</t>
    </rPh>
    <rPh sb="36" eb="38">
      <t>ウンテン</t>
    </rPh>
    <rPh sb="43" eb="44">
      <t>ナド</t>
    </rPh>
    <rPh sb="45" eb="47">
      <t>セイゾウ</t>
    </rPh>
    <rPh sb="48" eb="50">
      <t>カコウ</t>
    </rPh>
    <rPh sb="55" eb="56">
      <t>ナド</t>
    </rPh>
    <rPh sb="57" eb="59">
      <t>ブンセキ</t>
    </rPh>
    <rPh sb="60" eb="62">
      <t>ケンサ</t>
    </rPh>
    <rPh sb="67" eb="68">
      <t>ナド</t>
    </rPh>
    <rPh sb="69" eb="71">
      <t>ユソウ</t>
    </rPh>
    <rPh sb="76" eb="77">
      <t>ナド</t>
    </rPh>
    <rPh sb="78" eb="80">
      <t>ホカン</t>
    </rPh>
    <rPh sb="81" eb="83">
      <t>カンリ</t>
    </rPh>
    <rPh sb="86" eb="89">
      <t>ホウシャセン</t>
    </rPh>
    <rPh sb="89" eb="91">
      <t>カンリ</t>
    </rPh>
    <rPh sb="95" eb="97">
      <t>アンゼン</t>
    </rPh>
    <rPh sb="97" eb="99">
      <t>カンリ</t>
    </rPh>
    <rPh sb="102" eb="104">
      <t>コウナイ</t>
    </rPh>
    <rPh sb="104" eb="106">
      <t>ホアン</t>
    </rPh>
    <rPh sb="106" eb="108">
      <t>カンリ</t>
    </rPh>
    <phoneticPr fontId="2"/>
  </si>
  <si>
    <t>K 施設等の建設、
  工事、解体
L 管理区域内の清掃
M 管理区域内の除染
N 原子炉、
  RI等の教育
O 健康診断、医療
P 機器等の製造、
  管理
Q 物品等の管理
R 施設等の査察、
  視察
S 防護隊</t>
    <phoneticPr fontId="2"/>
  </si>
  <si>
    <t>A 原子炉及び臨界集合体
B 核燃料物質
（核燃料による汚染物質を含む）
C 密封されたRI（廃棄物を含む）
D 非密封のRI（廃棄物を含む）
E 加速器（電子顕微鏡を含む）
F X線発生装置
G 医療用X線発生装置
H 核融合装置及びこれに付置
  する加速器
- 特定せず</t>
    <rPh sb="2" eb="5">
      <t>ゲンシロ</t>
    </rPh>
    <rPh sb="5" eb="6">
      <t>オヨ</t>
    </rPh>
    <rPh sb="7" eb="9">
      <t>リンカイ</t>
    </rPh>
    <rPh sb="9" eb="12">
      <t>シュウゴウタイ</t>
    </rPh>
    <rPh sb="15" eb="18">
      <t>カクネンリョウ</t>
    </rPh>
    <rPh sb="18" eb="20">
      <t>ブッシツ</t>
    </rPh>
    <rPh sb="22" eb="25">
      <t>カクネンリョウ</t>
    </rPh>
    <rPh sb="28" eb="30">
      <t>オセン</t>
    </rPh>
    <rPh sb="30" eb="32">
      <t>ブッシツ</t>
    </rPh>
    <rPh sb="33" eb="34">
      <t>フク</t>
    </rPh>
    <rPh sb="39" eb="41">
      <t>ミップウ</t>
    </rPh>
    <rPh sb="47" eb="50">
      <t>ハイキブツ</t>
    </rPh>
    <rPh sb="51" eb="52">
      <t>フク</t>
    </rPh>
    <rPh sb="57" eb="58">
      <t>ヒ</t>
    </rPh>
    <rPh sb="58" eb="60">
      <t>ミップウ</t>
    </rPh>
    <rPh sb="64" eb="67">
      <t>ハイキブツ</t>
    </rPh>
    <rPh sb="68" eb="69">
      <t>フク</t>
    </rPh>
    <rPh sb="74" eb="77">
      <t>カソクキ</t>
    </rPh>
    <rPh sb="78" eb="80">
      <t>デンシ</t>
    </rPh>
    <rPh sb="80" eb="83">
      <t>ケンビキョウ</t>
    </rPh>
    <rPh sb="84" eb="85">
      <t>フク</t>
    </rPh>
    <rPh sb="91" eb="92">
      <t>セン</t>
    </rPh>
    <rPh sb="92" eb="94">
      <t>ハッセイ</t>
    </rPh>
    <rPh sb="94" eb="96">
      <t>ソウチ</t>
    </rPh>
    <rPh sb="99" eb="102">
      <t>イリョウヨウ</t>
    </rPh>
    <rPh sb="103" eb="104">
      <t>セン</t>
    </rPh>
    <rPh sb="104" eb="106">
      <t>ハッセイ</t>
    </rPh>
    <rPh sb="106" eb="108">
      <t>ソウチ</t>
    </rPh>
    <rPh sb="111" eb="112">
      <t>カク</t>
    </rPh>
    <rPh sb="112" eb="114">
      <t>ユウゴウ</t>
    </rPh>
    <rPh sb="114" eb="116">
      <t>ソウチ</t>
    </rPh>
    <rPh sb="116" eb="117">
      <t>オヨ</t>
    </rPh>
    <rPh sb="128" eb="131">
      <t>カソクキ</t>
    </rPh>
    <rPh sb="134" eb="136">
      <t>トクテイ</t>
    </rPh>
    <phoneticPr fontId="2"/>
  </si>
  <si>
    <t>mSv</t>
    <phoneticPr fontId="2"/>
  </si>
  <si>
    <t>実効線量</t>
    <phoneticPr fontId="1"/>
  </si>
  <si>
    <t>mSv</t>
    <phoneticPr fontId="1"/>
  </si>
  <si>
    <r>
      <rPr>
        <sz val="9"/>
        <rFont val="ＭＳ 明朝"/>
        <family val="1"/>
        <charset val="128"/>
      </rPr>
      <t>A</t>
    </r>
    <r>
      <rPr>
        <sz val="8"/>
        <rFont val="ＭＳ 明朝"/>
        <family val="1"/>
        <charset val="128"/>
      </rPr>
      <t xml:space="preserve"> 定年制職員
</t>
    </r>
    <r>
      <rPr>
        <sz val="9"/>
        <rFont val="ＭＳ 明朝"/>
        <family val="1"/>
        <charset val="128"/>
      </rPr>
      <t>B</t>
    </r>
    <r>
      <rPr>
        <sz val="8"/>
        <rFont val="ＭＳ 明朝"/>
        <family val="1"/>
        <charset val="128"/>
      </rPr>
      <t xml:space="preserve"> 任期制職員等
　常勤職員、非常
　勤職員、業務補
　助員、ｱﾙﾊﾞｲﾄ、
　臨時用員、博士
　研究員、専門業
　務員、嘱託職員､
　ｸﾛｽｱﾎﾟｲﾝﾄﾒﾝﾄ適
　用職員、大学院
　課程研究員、QST
　ﾘｻｰﾁｱｼｽﾀﾝﾄ、事
　務支援職員、任
　期付職員Ⅰ～Ⅳ
</t>
    </r>
    <r>
      <rPr>
        <sz val="9"/>
        <rFont val="ＭＳ 明朝"/>
        <family val="1"/>
        <charset val="128"/>
      </rPr>
      <t>C</t>
    </r>
    <r>
      <rPr>
        <sz val="8"/>
        <rFont val="ＭＳ 明朝"/>
        <family val="1"/>
        <charset val="128"/>
      </rPr>
      <t xml:space="preserve"> 役員</t>
    </r>
    <rPh sb="2" eb="5">
      <t>テイネンセイ</t>
    </rPh>
    <rPh sb="5" eb="7">
      <t>ショクイン</t>
    </rPh>
    <rPh sb="10" eb="13">
      <t>ニンキセイ</t>
    </rPh>
    <rPh sb="13" eb="15">
      <t>ショクイン</t>
    </rPh>
    <rPh sb="15" eb="16">
      <t>トウ</t>
    </rPh>
    <rPh sb="18" eb="20">
      <t>ジョウキン</t>
    </rPh>
    <rPh sb="20" eb="22">
      <t>ショクイン</t>
    </rPh>
    <rPh sb="23" eb="25">
      <t>ヒジョウ</t>
    </rPh>
    <rPh sb="31" eb="33">
      <t>ギョウム</t>
    </rPh>
    <rPh sb="33" eb="34">
      <t>ホ</t>
    </rPh>
    <rPh sb="36" eb="37">
      <t>ジョ</t>
    </rPh>
    <rPh sb="37" eb="38">
      <t>イン</t>
    </rPh>
    <rPh sb="48" eb="50">
      <t>リンジ</t>
    </rPh>
    <rPh sb="50" eb="51">
      <t>ヨウ</t>
    </rPh>
    <rPh sb="51" eb="52">
      <t>イン</t>
    </rPh>
    <rPh sb="53" eb="55">
      <t>ハカセ</t>
    </rPh>
    <rPh sb="57" eb="60">
      <t>ケンキュウイン</t>
    </rPh>
    <rPh sb="61" eb="63">
      <t>センモン</t>
    </rPh>
    <rPh sb="63" eb="64">
      <t>ギョウ</t>
    </rPh>
    <rPh sb="66" eb="67">
      <t>ム</t>
    </rPh>
    <rPh sb="67" eb="68">
      <t>イン</t>
    </rPh>
    <rPh sb="69" eb="71">
      <t>ショクタク</t>
    </rPh>
    <rPh sb="71" eb="73">
      <t>ショクイン</t>
    </rPh>
    <rPh sb="91" eb="92">
      <t>ヨウ</t>
    </rPh>
    <rPh sb="95" eb="98">
      <t>ダイガクイン</t>
    </rPh>
    <rPh sb="100" eb="102">
      <t>カテイ</t>
    </rPh>
    <rPh sb="102" eb="105">
      <t>ケンキュウイン</t>
    </rPh>
    <rPh sb="125" eb="126">
      <t>ム</t>
    </rPh>
    <rPh sb="126" eb="128">
      <t>シエン</t>
    </rPh>
    <rPh sb="128" eb="130">
      <t>ショクイン</t>
    </rPh>
    <rPh sb="131" eb="132">
      <t>ニン</t>
    </rPh>
    <rPh sb="135" eb="136">
      <t>ツ</t>
    </rPh>
    <rPh sb="136" eb="138">
      <t>ショクイン</t>
    </rPh>
    <rPh sb="144" eb="146">
      <t>ヤクイン</t>
    </rPh>
    <phoneticPr fontId="2"/>
  </si>
  <si>
    <r>
      <t xml:space="preserve">G 受入研究員等
</t>
    </r>
    <r>
      <rPr>
        <sz val="6.5"/>
        <rFont val="ＭＳ 明朝"/>
        <family val="1"/>
        <charset val="128"/>
      </rPr>
      <t>　客員研究員、協力
　研究員、実習生、
　連携大学院生、招
　へい研究員、共同
　利用研究員、学振
　特別研究員、学振
　外国人研究員、
　原子力研究交流
　研究員</t>
    </r>
    <r>
      <rPr>
        <sz val="7"/>
        <rFont val="ＭＳ 明朝"/>
        <family val="1"/>
        <charset val="128"/>
      </rPr>
      <t xml:space="preserve">
H 派遣職員
I 理事長ｱﾄﾞﾊﾞｲｻﾞｰ､　
　QSTｱｿｼｴｲﾄ､
　理事長顧問
J</t>
    </r>
    <r>
      <rPr>
        <b/>
        <sz val="7"/>
        <rFont val="ＭＳ 明朝"/>
        <family val="1"/>
        <charset val="128"/>
      </rPr>
      <t xml:space="preserve"> </t>
    </r>
    <r>
      <rPr>
        <sz val="7"/>
        <rFont val="ＭＳ 明朝"/>
        <family val="1"/>
        <charset val="128"/>
      </rPr>
      <t>施設共用等による
   外部利用者
N 留学生
O 研修生
Q 検査官
S 年間契約請負業者
　(役務職員)
T S以外の請負業者</t>
    </r>
    <rPh sb="2" eb="4">
      <t>ウケイレ</t>
    </rPh>
    <rPh sb="4" eb="7">
      <t>ケンキュウイン</t>
    </rPh>
    <rPh sb="7" eb="8">
      <t>トウ</t>
    </rPh>
    <rPh sb="10" eb="12">
      <t>キャクイン</t>
    </rPh>
    <rPh sb="12" eb="15">
      <t>ケンキュウイン</t>
    </rPh>
    <rPh sb="16" eb="18">
      <t>キョウリョク</t>
    </rPh>
    <rPh sb="20" eb="21">
      <t>ケン</t>
    </rPh>
    <rPh sb="24" eb="27">
      <t>ジッシュウセイ</t>
    </rPh>
    <rPh sb="30" eb="32">
      <t>レンケイ</t>
    </rPh>
    <rPh sb="32" eb="35">
      <t>ダイガクイン</t>
    </rPh>
    <rPh sb="35" eb="36">
      <t>セイ</t>
    </rPh>
    <rPh sb="37" eb="38">
      <t>ショウ</t>
    </rPh>
    <rPh sb="42" eb="43">
      <t>ケン</t>
    </rPh>
    <rPh sb="46" eb="48">
      <t>キョウドウ</t>
    </rPh>
    <rPh sb="50" eb="52">
      <t>リヨウ</t>
    </rPh>
    <rPh sb="52" eb="54">
      <t>ケンキュウ</t>
    </rPh>
    <rPh sb="56" eb="58">
      <t>ガクシン</t>
    </rPh>
    <rPh sb="60" eb="62">
      <t>トクベツ</t>
    </rPh>
    <rPh sb="62" eb="65">
      <t>ケンキュウイン</t>
    </rPh>
    <rPh sb="66" eb="68">
      <t>ガクシン</t>
    </rPh>
    <rPh sb="70" eb="72">
      <t>ガイコク</t>
    </rPh>
    <rPh sb="72" eb="73">
      <t>ジン</t>
    </rPh>
    <rPh sb="73" eb="76">
      <t>ケンキュウイン</t>
    </rPh>
    <rPh sb="79" eb="80">
      <t>ゲン</t>
    </rPh>
    <rPh sb="82" eb="84">
      <t>ケンキュウ</t>
    </rPh>
    <rPh sb="84" eb="86">
      <t>コウリュウ</t>
    </rPh>
    <rPh sb="94" eb="96">
      <t>ハケン</t>
    </rPh>
    <rPh sb="96" eb="98">
      <t>ショクイン</t>
    </rPh>
    <rPh sb="101" eb="104">
      <t>リジチョウ</t>
    </rPh>
    <rPh sb="129" eb="132">
      <t>リジチョウ</t>
    </rPh>
    <rPh sb="132" eb="134">
      <t>コモン</t>
    </rPh>
    <rPh sb="137" eb="139">
      <t>シセツ</t>
    </rPh>
    <rPh sb="139" eb="141">
      <t>キョウヨウ</t>
    </rPh>
    <rPh sb="141" eb="142">
      <t>トウ</t>
    </rPh>
    <rPh sb="149" eb="151">
      <t>ガイブ</t>
    </rPh>
    <rPh sb="151" eb="154">
      <t>リヨウシャ</t>
    </rPh>
    <rPh sb="157" eb="160">
      <t>リュウガクセイ</t>
    </rPh>
    <rPh sb="163" eb="166">
      <t>ケンシュウセイ</t>
    </rPh>
    <rPh sb="169" eb="172">
      <t>ケンサカン</t>
    </rPh>
    <rPh sb="175" eb="177">
      <t>ネンカン</t>
    </rPh>
    <rPh sb="177" eb="179">
      <t>ケイヤク</t>
    </rPh>
    <rPh sb="179" eb="181">
      <t>ウケオイ</t>
    </rPh>
    <rPh sb="181" eb="183">
      <t>ギョウシャ</t>
    </rPh>
    <rPh sb="186" eb="188">
      <t>エキム</t>
    </rPh>
    <rPh sb="188" eb="190">
      <t>ショクイン</t>
    </rPh>
    <rPh sb="195" eb="197">
      <t>イガイ</t>
    </rPh>
    <rPh sb="198" eb="200">
      <t>ウケオイ</t>
    </rPh>
    <rPh sb="200" eb="202">
      <t>ギョウシャ</t>
    </rPh>
    <phoneticPr fontId="2"/>
  </si>
  <si>
    <t>～前年度</t>
    <rPh sb="1" eb="4">
      <t>ゼンネンド</t>
    </rPh>
    <phoneticPr fontId="1"/>
  </si>
  <si>
    <t>X)</t>
    <phoneticPr fontId="2"/>
  </si>
  <si>
    <t>妊娠中の女子は妊娠からの被ばく歴を別添にて提出して下さい</t>
    <phoneticPr fontId="1"/>
  </si>
  <si>
    <t>mrem</t>
    <phoneticPr fontId="2"/>
  </si>
  <si>
    <t>別添</t>
    <rPh sb="0" eb="2">
      <t>ベッテン</t>
    </rPh>
    <phoneticPr fontId="1"/>
  </si>
  <si>
    <t>）</t>
    <phoneticPr fontId="2"/>
  </si>
  <si>
    <t>これまでの主な作業事業所</t>
    <rPh sb="5" eb="6">
      <t>オモ</t>
    </rPh>
    <rPh sb="7" eb="9">
      <t>サギョウ</t>
    </rPh>
    <rPh sb="9" eb="12">
      <t>ジギョウショ</t>
    </rPh>
    <phoneticPr fontId="2"/>
  </si>
  <si>
    <t>これまでの主な作業種類（右欄記号）</t>
    <rPh sb="5" eb="6">
      <t>オモ</t>
    </rPh>
    <rPh sb="7" eb="9">
      <t>サギョウ</t>
    </rPh>
    <rPh sb="9" eb="11">
      <t>シュルイ</t>
    </rPh>
    <phoneticPr fontId="2"/>
  </si>
  <si>
    <t>加速器等：原子炉、核融合装置、廃棄物処理装置及びホットラボ等を含む
RI等　　：核燃料及び廃棄物を含む</t>
    <rPh sb="0" eb="3">
      <t>カソクキ</t>
    </rPh>
    <rPh sb="5" eb="8">
      <t>ゲンシロ</t>
    </rPh>
    <phoneticPr fontId="2"/>
  </si>
  <si>
    <r>
      <t>教</t>
    </r>
    <r>
      <rPr>
        <sz val="5"/>
        <rFont val="ＭＳ Ｐ明朝"/>
        <family val="1"/>
        <charset val="128"/>
      </rPr>
      <t xml:space="preserve"> </t>
    </r>
    <r>
      <rPr>
        <sz val="12"/>
        <rFont val="ＭＳ Ｐ明朝"/>
        <family val="1"/>
        <charset val="128"/>
      </rPr>
      <t>育</t>
    </r>
    <r>
      <rPr>
        <sz val="5"/>
        <rFont val="ＭＳ Ｐ明朝"/>
        <family val="1"/>
        <charset val="128"/>
      </rPr>
      <t xml:space="preserve"> </t>
    </r>
    <r>
      <rPr>
        <sz val="12"/>
        <rFont val="ＭＳ Ｐ明朝"/>
        <family val="1"/>
        <charset val="128"/>
      </rPr>
      <t>訓</t>
    </r>
    <r>
      <rPr>
        <sz val="5"/>
        <rFont val="ＭＳ Ｐ明朝"/>
        <family val="1"/>
        <charset val="128"/>
      </rPr>
      <t xml:space="preserve"> </t>
    </r>
    <r>
      <rPr>
        <sz val="12"/>
        <rFont val="ＭＳ Ｐ明朝"/>
        <family val="1"/>
        <charset val="128"/>
      </rPr>
      <t>練</t>
    </r>
    <r>
      <rPr>
        <sz val="5"/>
        <rFont val="ＭＳ Ｐ明朝"/>
        <family val="1"/>
        <charset val="128"/>
      </rPr>
      <t xml:space="preserve"> </t>
    </r>
    <r>
      <rPr>
        <sz val="12"/>
        <rFont val="ＭＳ Ｐ明朝"/>
        <family val="1"/>
        <charset val="128"/>
      </rPr>
      <t xml:space="preserve">歴 </t>
    </r>
    <rPh sb="0" eb="1">
      <t>キョウ</t>
    </rPh>
    <rPh sb="2" eb="3">
      <t>イク</t>
    </rPh>
    <rPh sb="4" eb="5">
      <t>クン</t>
    </rPh>
    <rPh sb="6" eb="7">
      <t>ネリ</t>
    </rPh>
    <rPh sb="8" eb="9">
      <t>レキ</t>
    </rPh>
    <phoneticPr fontId="2"/>
  </si>
  <si>
    <t>特殊健康</t>
    <rPh sb="0" eb="2">
      <t>トクシュ</t>
    </rPh>
    <rPh sb="2" eb="4">
      <t>ケンコウ</t>
    </rPh>
    <phoneticPr fontId="2"/>
  </si>
  <si>
    <t>診断歴</t>
    <phoneticPr fontId="1"/>
  </si>
  <si>
    <t>実施年月日</t>
    <phoneticPr fontId="1"/>
  </si>
  <si>
    <t>身　分　確　認</t>
    <rPh sb="0" eb="1">
      <t>ミ</t>
    </rPh>
    <rPh sb="2" eb="3">
      <t>ブン</t>
    </rPh>
    <rPh sb="4" eb="5">
      <t>アキラ</t>
    </rPh>
    <rPh sb="6" eb="7">
      <t>シノブ</t>
    </rPh>
    <phoneticPr fontId="2"/>
  </si>
  <si>
    <t>（職員等は不要）</t>
    <rPh sb="1" eb="4">
      <t>ショクイントウ</t>
    </rPh>
    <rPh sb="5" eb="7">
      <t>フヨウ</t>
    </rPh>
    <phoneticPr fontId="1"/>
  </si>
  <si>
    <t>確認年月日</t>
    <rPh sb="0" eb="2">
      <t>カクニン</t>
    </rPh>
    <rPh sb="2" eb="5">
      <t>ネンガッピ</t>
    </rPh>
    <phoneticPr fontId="2"/>
  </si>
  <si>
    <t>起票上の注意</t>
    <rPh sb="0" eb="2">
      <t>キヒョウ</t>
    </rPh>
    <rPh sb="2" eb="3">
      <t>ジョウ</t>
    </rPh>
    <rPh sb="4" eb="6">
      <t>チュウイ</t>
    </rPh>
    <phoneticPr fontId="2"/>
  </si>
  <si>
    <t xml:space="preserve"> 1．放射線管理手帳又は被ばく歴等証明書を参照して記入のこと。
 2．今年度とは、指定年月日の属する年度、前年度はその年度の
　前年度とする（今四半期も同様）。
 3．被ばく前歴欄の「X」は、検出下限値未満の評価回数（Ｍ数等）
　を記入する。
 4．特別教育とは、原子炉施設又は核燃料使用施設等の管理区域
　において核燃料物質等を取り扱う業務に従事する者の教育（労働
　安全衛生法第59条第3項の特別教育）をいう。
 5．指定緊急作業とは、平成23年3月11日以後の東電福島第一原
　子力発電所における緊急作業をいう。</t>
    <rPh sb="35" eb="38">
      <t>コンネンド</t>
    </rPh>
    <rPh sb="41" eb="43">
      <t>シテイ</t>
    </rPh>
    <rPh sb="43" eb="46">
      <t>ネンガッピ</t>
    </rPh>
    <rPh sb="47" eb="48">
      <t>ゾク</t>
    </rPh>
    <rPh sb="50" eb="52">
      <t>ネンド</t>
    </rPh>
    <rPh sb="53" eb="56">
      <t>ゼンネンド</t>
    </rPh>
    <rPh sb="59" eb="61">
      <t>ネンド</t>
    </rPh>
    <rPh sb="64" eb="65">
      <t>マエ</t>
    </rPh>
    <rPh sb="65" eb="67">
      <t>ネンド</t>
    </rPh>
    <rPh sb="71" eb="72">
      <t>コン</t>
    </rPh>
    <rPh sb="72" eb="75">
      <t>シハンキ</t>
    </rPh>
    <rPh sb="76" eb="78">
      <t>ドウヨウ</t>
    </rPh>
    <rPh sb="132" eb="135">
      <t>ゲンシロ</t>
    </rPh>
    <rPh sb="135" eb="137">
      <t>シセツ</t>
    </rPh>
    <rPh sb="137" eb="138">
      <t>マタ</t>
    </rPh>
    <rPh sb="139" eb="142">
      <t>カクネンリョウ</t>
    </rPh>
    <rPh sb="142" eb="144">
      <t>シヨウ</t>
    </rPh>
    <rPh sb="144" eb="146">
      <t>シセツ</t>
    </rPh>
    <rPh sb="146" eb="147">
      <t>トウ</t>
    </rPh>
    <rPh sb="148" eb="150">
      <t>カンリ</t>
    </rPh>
    <rPh sb="161" eb="163">
      <t>ブッシツ</t>
    </rPh>
    <rPh sb="186" eb="187">
      <t>ゼン</t>
    </rPh>
    <phoneticPr fontId="1"/>
  </si>
  <si>
    <t>被ばく管理担当部</t>
    <rPh sb="0" eb="1">
      <t>ヒ</t>
    </rPh>
    <rPh sb="3" eb="5">
      <t>カンリ</t>
    </rPh>
    <rPh sb="5" eb="7">
      <t>タントウ</t>
    </rPh>
    <rPh sb="7" eb="8">
      <t>ブ</t>
    </rPh>
    <phoneticPr fontId="2"/>
  </si>
  <si>
    <t>作業担当部</t>
    <rPh sb="0" eb="2">
      <t>サギョウ</t>
    </rPh>
    <rPh sb="2" eb="4">
      <t>タントウ</t>
    </rPh>
    <rPh sb="4" eb="5">
      <t>ブ</t>
    </rPh>
    <phoneticPr fontId="2"/>
  </si>
  <si>
    <t>部長</t>
    <rPh sb="0" eb="2">
      <t>ブチョウ</t>
    </rPh>
    <phoneticPr fontId="2"/>
  </si>
  <si>
    <t>課長</t>
    <rPh sb="0" eb="1">
      <t>カ</t>
    </rPh>
    <rPh sb="1" eb="2">
      <t>チョウ</t>
    </rPh>
    <phoneticPr fontId="2"/>
  </si>
  <si>
    <t>部長等</t>
    <rPh sb="0" eb="2">
      <t>ブチョウ</t>
    </rPh>
    <rPh sb="2" eb="3">
      <t>トウ</t>
    </rPh>
    <phoneticPr fontId="2"/>
  </si>
  <si>
    <t>課長等</t>
    <rPh sb="0" eb="1">
      <t>カ</t>
    </rPh>
    <rPh sb="1" eb="2">
      <t>チョウ</t>
    </rPh>
    <rPh sb="2" eb="3">
      <t>トウ</t>
    </rPh>
    <phoneticPr fontId="2"/>
  </si>
  <si>
    <t>特別教育実施日</t>
    <rPh sb="0" eb="2">
      <t>トクベツ</t>
    </rPh>
    <rPh sb="2" eb="4">
      <t>キョウイク</t>
    </rPh>
    <rPh sb="4" eb="6">
      <t>ジッシ</t>
    </rPh>
    <rPh sb="6" eb="7">
      <t>ビ</t>
    </rPh>
    <phoneticPr fontId="2"/>
  </si>
  <si>
    <t>指定緊急</t>
    <rPh sb="0" eb="4">
      <t>シテイキンキュウ</t>
    </rPh>
    <phoneticPr fontId="1"/>
  </si>
  <si>
    <t>作業歴</t>
    <rPh sb="0" eb="2">
      <t>サギョウ</t>
    </rPh>
    <rPh sb="2" eb="3">
      <t>レキ</t>
    </rPh>
    <phoneticPr fontId="1"/>
  </si>
  <si>
    <t>　　（職員等のみ記入）</t>
    <rPh sb="3" eb="6">
      <t>ショクイントウ</t>
    </rPh>
    <rPh sb="8" eb="10">
      <t>キニュウ</t>
    </rPh>
    <phoneticPr fontId="55"/>
  </si>
  <si>
    <t>確認書類名</t>
    <rPh sb="0" eb="2">
      <t>カクニン</t>
    </rPh>
    <rPh sb="2" eb="4">
      <t>ショルイ</t>
    </rPh>
    <rPh sb="4" eb="5">
      <t>メイ</t>
    </rPh>
    <phoneticPr fontId="1"/>
  </si>
  <si>
    <t>←</t>
    <phoneticPr fontId="2"/>
  </si>
  <si>
    <t>量　子　科　学　技　術　研　究　開　発　機　構　　高　崎　量　子　応　用　研　究　所</t>
    <rPh sb="25" eb="26">
      <t>コウ</t>
    </rPh>
    <rPh sb="27" eb="28">
      <t>サキ</t>
    </rPh>
    <rPh sb="29" eb="30">
      <t>リョウ</t>
    </rPh>
    <rPh sb="31" eb="32">
      <t>コ</t>
    </rPh>
    <rPh sb="33" eb="34">
      <t>オウ</t>
    </rPh>
    <rPh sb="35" eb="36">
      <t>ヨウ</t>
    </rPh>
    <rPh sb="37" eb="38">
      <t>ケン</t>
    </rPh>
    <rPh sb="39" eb="40">
      <t>キワム</t>
    </rPh>
    <rPh sb="41" eb="42">
      <t>ショ</t>
    </rPh>
    <phoneticPr fontId="1"/>
  </si>
  <si>
    <t>指　定　登　録　依　頼　書　②</t>
    <rPh sb="0" eb="1">
      <t>ユビ</t>
    </rPh>
    <rPh sb="2" eb="3">
      <t>サダム</t>
    </rPh>
    <rPh sb="4" eb="5">
      <t>ノボル</t>
    </rPh>
    <rPh sb="6" eb="7">
      <t>ロク</t>
    </rPh>
    <rPh sb="8" eb="9">
      <t>ヤスシ</t>
    </rPh>
    <rPh sb="10" eb="11">
      <t>ヨリ</t>
    </rPh>
    <rPh sb="12" eb="13">
      <t>ショ</t>
    </rPh>
    <phoneticPr fontId="2"/>
  </si>
  <si>
    <t>作業者→作業担当課室→施設放管担当課→作業担当課室</t>
    <rPh sb="0" eb="3">
      <t>サギョウシャ</t>
    </rPh>
    <rPh sb="4" eb="6">
      <t>サギョウ</t>
    </rPh>
    <rPh sb="6" eb="8">
      <t>タントウ</t>
    </rPh>
    <rPh sb="8" eb="9">
      <t>カ</t>
    </rPh>
    <rPh sb="9" eb="10">
      <t>シツ</t>
    </rPh>
    <rPh sb="11" eb="13">
      <t>シセツ</t>
    </rPh>
    <rPh sb="13" eb="14">
      <t>ホウ</t>
    </rPh>
    <rPh sb="14" eb="15">
      <t>カン</t>
    </rPh>
    <rPh sb="15" eb="17">
      <t>タントウ</t>
    </rPh>
    <rPh sb="17" eb="18">
      <t>カ</t>
    </rPh>
    <rPh sb="19" eb="21">
      <t>サギョウ</t>
    </rPh>
    <rPh sb="21" eb="23">
      <t>タントウ</t>
    </rPh>
    <rPh sb="23" eb="25">
      <t>カシツ</t>
    </rPh>
    <phoneticPr fontId="2"/>
  </si>
  <si>
    <t>前年度までの集計（職員等のみ）</t>
    <rPh sb="0" eb="3">
      <t>ゼンネンド</t>
    </rPh>
    <rPh sb="6" eb="8">
      <t>シュウケイ</t>
    </rPh>
    <rPh sb="9" eb="11">
      <t>ショクイン</t>
    </rPh>
    <rPh sb="11" eb="12">
      <t>トウ</t>
    </rPh>
    <phoneticPr fontId="2"/>
  </si>
  <si>
    <t>確認書類名</t>
    <rPh sb="0" eb="2">
      <t>カクニン</t>
    </rPh>
    <rPh sb="2" eb="4">
      <t>ショルイ</t>
    </rPh>
    <rPh sb="4" eb="5">
      <t>ナ</t>
    </rPh>
    <phoneticPr fontId="1"/>
  </si>
  <si>
    <t>量　子　科　学　技　術　研　究　開　発　機　構　　高　崎　量　子　応　用　研　究　所</t>
    <rPh sb="0" eb="1">
      <t>リョウ</t>
    </rPh>
    <rPh sb="2" eb="3">
      <t>コ</t>
    </rPh>
    <rPh sb="4" eb="5">
      <t>カ</t>
    </rPh>
    <rPh sb="6" eb="7">
      <t>マナブ</t>
    </rPh>
    <rPh sb="8" eb="9">
      <t>ギ</t>
    </rPh>
    <rPh sb="10" eb="11">
      <t>ジュツ</t>
    </rPh>
    <rPh sb="12" eb="13">
      <t>ケン</t>
    </rPh>
    <rPh sb="14" eb="15">
      <t>キワム</t>
    </rPh>
    <rPh sb="16" eb="17">
      <t>カイ</t>
    </rPh>
    <rPh sb="18" eb="19">
      <t>ハツ</t>
    </rPh>
    <rPh sb="20" eb="21">
      <t>キ</t>
    </rPh>
    <rPh sb="22" eb="23">
      <t>カマエ</t>
    </rPh>
    <rPh sb="25" eb="26">
      <t>コウ</t>
    </rPh>
    <rPh sb="27" eb="28">
      <t>サキ</t>
    </rPh>
    <rPh sb="29" eb="30">
      <t>リョウ</t>
    </rPh>
    <rPh sb="31" eb="32">
      <t>コ</t>
    </rPh>
    <rPh sb="33" eb="34">
      <t>オウ</t>
    </rPh>
    <rPh sb="35" eb="36">
      <t>ヨウ</t>
    </rPh>
    <rPh sb="37" eb="38">
      <t>ケン</t>
    </rPh>
    <rPh sb="39" eb="40">
      <t>キワム</t>
    </rPh>
    <rPh sb="41" eb="42">
      <t>ショ</t>
    </rPh>
    <phoneticPr fontId="1"/>
  </si>
  <si>
    <t>指　定　登　録　依　頼　書　③</t>
    <rPh sb="0" eb="1">
      <t>ユビ</t>
    </rPh>
    <rPh sb="2" eb="3">
      <t>サダム</t>
    </rPh>
    <rPh sb="4" eb="5">
      <t>ノボル</t>
    </rPh>
    <rPh sb="6" eb="7">
      <t>ロク</t>
    </rPh>
    <rPh sb="8" eb="9">
      <t>ヤスシ</t>
    </rPh>
    <rPh sb="10" eb="11">
      <t>ヨリ</t>
    </rPh>
    <rPh sb="12" eb="13">
      <t>ショ</t>
    </rPh>
    <phoneticPr fontId="2"/>
  </si>
  <si>
    <t>作業者→作業担当課室→施設放管担当課→区域管理者</t>
    <rPh sb="0" eb="3">
      <t>サギョウシャ</t>
    </rPh>
    <rPh sb="4" eb="6">
      <t>サギョウ</t>
    </rPh>
    <rPh sb="6" eb="8">
      <t>タントウ</t>
    </rPh>
    <rPh sb="8" eb="9">
      <t>カ</t>
    </rPh>
    <rPh sb="9" eb="10">
      <t>シツ</t>
    </rPh>
    <rPh sb="11" eb="13">
      <t>シセツ</t>
    </rPh>
    <rPh sb="13" eb="14">
      <t>ホウ</t>
    </rPh>
    <rPh sb="14" eb="15">
      <t>カン</t>
    </rPh>
    <rPh sb="15" eb="17">
      <t>タントウ</t>
    </rPh>
    <rPh sb="17" eb="18">
      <t>カ</t>
    </rPh>
    <rPh sb="19" eb="21">
      <t>クイキ</t>
    </rPh>
    <rPh sb="21" eb="24">
      <t>カンリシャ</t>
    </rPh>
    <phoneticPr fontId="2"/>
  </si>
  <si>
    <t>指　定　解　除　登　録　依　頼　書　①</t>
    <rPh sb="0" eb="1">
      <t>ユビ</t>
    </rPh>
    <rPh sb="2" eb="3">
      <t>サダム</t>
    </rPh>
    <rPh sb="4" eb="5">
      <t>カイ</t>
    </rPh>
    <rPh sb="6" eb="7">
      <t>ジョ</t>
    </rPh>
    <rPh sb="8" eb="9">
      <t>ノボル</t>
    </rPh>
    <rPh sb="10" eb="11">
      <t>ロク</t>
    </rPh>
    <rPh sb="12" eb="13">
      <t>ヤスシ</t>
    </rPh>
    <rPh sb="14" eb="15">
      <t>ヨリ</t>
    </rPh>
    <rPh sb="16" eb="17">
      <t>ショ</t>
    </rPh>
    <phoneticPr fontId="2"/>
  </si>
  <si>
    <t>内部被ばく
退域検査</t>
    <rPh sb="0" eb="2">
      <t>ナイブ</t>
    </rPh>
    <rPh sb="2" eb="3">
      <t>ヒ</t>
    </rPh>
    <rPh sb="6" eb="7">
      <t>タイ</t>
    </rPh>
    <phoneticPr fontId="2"/>
  </si>
  <si>
    <t>推定線量</t>
    <rPh sb="0" eb="2">
      <t>スイテイ</t>
    </rPh>
    <rPh sb="2" eb="4">
      <t>センリョウ</t>
    </rPh>
    <phoneticPr fontId="2"/>
  </si>
  <si>
    <t>推定方法</t>
    <rPh sb="0" eb="2">
      <t>スイテイ</t>
    </rPh>
    <rPh sb="2" eb="4">
      <t>ホウホウ</t>
    </rPh>
    <phoneticPr fontId="2"/>
  </si>
  <si>
    <t>指定解除年月日</t>
    <rPh sb="0" eb="2">
      <t>シテイ</t>
    </rPh>
    <rPh sb="2" eb="4">
      <t>カイジョ</t>
    </rPh>
    <rPh sb="4" eb="7">
      <t>ネンガッピ</t>
    </rPh>
    <phoneticPr fontId="2"/>
  </si>
  <si>
    <t>注意事項</t>
    <phoneticPr fontId="2"/>
  </si>
  <si>
    <t xml:space="preserve">１．個人線量計を必ず添付すること。
２．借用中の個人線量計等がある場合は、同時に返却手続きを行うこと。
</t>
    <rPh sb="2" eb="4">
      <t>コジン</t>
    </rPh>
    <rPh sb="4" eb="6">
      <t>センリョウ</t>
    </rPh>
    <rPh sb="6" eb="7">
      <t>ケイ</t>
    </rPh>
    <rPh sb="24" eb="26">
      <t>コジン</t>
    </rPh>
    <rPh sb="26" eb="28">
      <t>センリョウ</t>
    </rPh>
    <rPh sb="28" eb="29">
      <t>ケイ</t>
    </rPh>
    <phoneticPr fontId="2"/>
  </si>
  <si>
    <r>
      <t>測定線量
(</t>
    </r>
    <r>
      <rPr>
        <sz val="11"/>
        <rFont val="Century"/>
        <family val="1"/>
      </rPr>
      <t>mSv</t>
    </r>
    <r>
      <rPr>
        <sz val="10"/>
        <rFont val="ＭＳ Ｐ明朝"/>
        <family val="1"/>
        <charset val="128"/>
      </rPr>
      <t>)</t>
    </r>
    <rPh sb="0" eb="2">
      <t>ソクテイ</t>
    </rPh>
    <rPh sb="2" eb="4">
      <t>センリョウ</t>
    </rPh>
    <phoneticPr fontId="2"/>
  </si>
  <si>
    <r>
      <t>γ（</t>
    </r>
    <r>
      <rPr>
        <sz val="11"/>
        <rFont val="Century"/>
        <family val="1"/>
      </rPr>
      <t>X</t>
    </r>
    <r>
      <rPr>
        <sz val="10"/>
        <rFont val="ＭＳ Ｐ明朝"/>
        <family val="1"/>
        <charset val="128"/>
      </rPr>
      <t>）</t>
    </r>
    <phoneticPr fontId="2"/>
  </si>
  <si>
    <t>被ばく管理
担当課長</t>
    <rPh sb="8" eb="10">
      <t>カチョウ</t>
    </rPh>
    <phoneticPr fontId="1"/>
  </si>
  <si>
    <t>測定値確認</t>
    <rPh sb="0" eb="3">
      <t>ソクテイチ</t>
    </rPh>
    <rPh sb="3" eb="5">
      <t>カクニン</t>
    </rPh>
    <phoneticPr fontId="2"/>
  </si>
  <si>
    <t>印</t>
    <rPh sb="0" eb="1">
      <t>イン</t>
    </rPh>
    <phoneticPr fontId="2"/>
  </si>
  <si>
    <t>指　定　解　除　登　録　依　頼　書　②</t>
    <rPh sb="0" eb="1">
      <t>ユビ</t>
    </rPh>
    <rPh sb="2" eb="3">
      <t>サダム</t>
    </rPh>
    <rPh sb="4" eb="5">
      <t>カイ</t>
    </rPh>
    <rPh sb="6" eb="7">
      <t>ジョ</t>
    </rPh>
    <rPh sb="8" eb="9">
      <t>ノボル</t>
    </rPh>
    <rPh sb="10" eb="11">
      <t>ロク</t>
    </rPh>
    <rPh sb="12" eb="13">
      <t>ヤスシ</t>
    </rPh>
    <rPh sb="14" eb="15">
      <t>ヨリ</t>
    </rPh>
    <rPh sb="16" eb="17">
      <t>ショ</t>
    </rPh>
    <phoneticPr fontId="2"/>
  </si>
  <si>
    <t xml:space="preserve">１．個人線量計を必ず添付すること。
２．借用中の個人線量計等がある場合は、同時に返却手続きを行うこと。
</t>
    <phoneticPr fontId="2"/>
  </si>
  <si>
    <t>指　定　解　除　登　録　依　頼　書　③</t>
    <rPh sb="0" eb="1">
      <t>ユビ</t>
    </rPh>
    <rPh sb="2" eb="3">
      <t>サダム</t>
    </rPh>
    <rPh sb="4" eb="5">
      <t>カイ</t>
    </rPh>
    <rPh sb="6" eb="7">
      <t>ジョ</t>
    </rPh>
    <rPh sb="8" eb="9">
      <t>ノボル</t>
    </rPh>
    <rPh sb="10" eb="11">
      <t>ロク</t>
    </rPh>
    <rPh sb="12" eb="13">
      <t>ヤスシ</t>
    </rPh>
    <rPh sb="14" eb="15">
      <t>ヨリ</t>
    </rPh>
    <rPh sb="16" eb="17">
      <t>ショ</t>
    </rPh>
    <phoneticPr fontId="2"/>
  </si>
  <si>
    <t>様式４－１５　</t>
    <rPh sb="0" eb="2">
      <t>ヨウシキ</t>
    </rPh>
    <phoneticPr fontId="2"/>
  </si>
  <si>
    <t>令和</t>
    <rPh sb="0" eb="2">
      <t>レイワ</t>
    </rPh>
    <phoneticPr fontId="2"/>
  </si>
  <si>
    <t>被 ば く 歴 等 証 明 書</t>
    <rPh sb="0" eb="1">
      <t>ヒ</t>
    </rPh>
    <rPh sb="6" eb="7">
      <t>レキ</t>
    </rPh>
    <rPh sb="8" eb="9">
      <t>トウ</t>
    </rPh>
    <rPh sb="10" eb="11">
      <t>アカシ</t>
    </rPh>
    <rPh sb="12" eb="13">
      <t>アキラ</t>
    </rPh>
    <rPh sb="14" eb="15">
      <t>ショ</t>
    </rPh>
    <phoneticPr fontId="2"/>
  </si>
  <si>
    <t>証明者所属・職名</t>
    <rPh sb="0" eb="2">
      <t>ショウメイ</t>
    </rPh>
    <rPh sb="2" eb="3">
      <t>シャ</t>
    </rPh>
    <rPh sb="3" eb="5">
      <t>ショゾク</t>
    </rPh>
    <rPh sb="6" eb="8">
      <t>ショクメイ</t>
    </rPh>
    <phoneticPr fontId="2"/>
  </si>
  <si>
    <t>証明者氏名</t>
    <rPh sb="0" eb="2">
      <t>ショウメイ</t>
    </rPh>
    <rPh sb="2" eb="3">
      <t>シャ</t>
    </rPh>
    <rPh sb="3" eb="5">
      <t>シメイ</t>
    </rPh>
    <phoneticPr fontId="2"/>
  </si>
  <si>
    <t>　下記の者の個人識別項目、被ばく前歴、指定緊急作業歴、教育訓練及び特殊健康診断の記録を証明します。</t>
    <rPh sb="1" eb="3">
      <t>カキ</t>
    </rPh>
    <rPh sb="4" eb="5">
      <t>モノ</t>
    </rPh>
    <rPh sb="6" eb="8">
      <t>コジン</t>
    </rPh>
    <rPh sb="8" eb="10">
      <t>シキベツ</t>
    </rPh>
    <rPh sb="10" eb="12">
      <t>コウモク</t>
    </rPh>
    <rPh sb="13" eb="14">
      <t>ヒ</t>
    </rPh>
    <rPh sb="16" eb="18">
      <t>ゼンレキ</t>
    </rPh>
    <rPh sb="19" eb="21">
      <t>シテイ</t>
    </rPh>
    <rPh sb="21" eb="23">
      <t>キンキュウ</t>
    </rPh>
    <rPh sb="23" eb="25">
      <t>サギョウ</t>
    </rPh>
    <rPh sb="25" eb="26">
      <t>レキ</t>
    </rPh>
    <rPh sb="27" eb="29">
      <t>キョウイク</t>
    </rPh>
    <rPh sb="29" eb="31">
      <t>クンレン</t>
    </rPh>
    <rPh sb="31" eb="32">
      <t>オヨ</t>
    </rPh>
    <rPh sb="33" eb="35">
      <t>トクシュ</t>
    </rPh>
    <rPh sb="35" eb="37">
      <t>ケンコウ</t>
    </rPh>
    <rPh sb="37" eb="39">
      <t>シンダン</t>
    </rPh>
    <rPh sb="40" eb="42">
      <t>キロク</t>
    </rPh>
    <rPh sb="43" eb="45">
      <t>ショウメイ</t>
    </rPh>
    <phoneticPr fontId="2"/>
  </si>
  <si>
    <t>個　　人　　識　　別　　項　　目</t>
    <rPh sb="0" eb="1">
      <t>コ</t>
    </rPh>
    <rPh sb="3" eb="4">
      <t>ジン</t>
    </rPh>
    <rPh sb="6" eb="7">
      <t>サトシ</t>
    </rPh>
    <rPh sb="9" eb="10">
      <t>ベツ</t>
    </rPh>
    <rPh sb="12" eb="13">
      <t>コウ</t>
    </rPh>
    <rPh sb="15" eb="16">
      <t>メ</t>
    </rPh>
    <phoneticPr fontId="2"/>
  </si>
  <si>
    <t>生年月日</t>
    <rPh sb="0" eb="1">
      <t>セイ</t>
    </rPh>
    <rPh sb="1" eb="2">
      <t>ネン</t>
    </rPh>
    <rPh sb="2" eb="3">
      <t>ツキ</t>
    </rPh>
    <rPh sb="3" eb="4">
      <t>ヒ</t>
    </rPh>
    <phoneticPr fontId="2"/>
  </si>
  <si>
    <t>　　性　　別</t>
    <rPh sb="2" eb="3">
      <t>セイ</t>
    </rPh>
    <rPh sb="5" eb="6">
      <t>ベツ</t>
    </rPh>
    <phoneticPr fontId="2"/>
  </si>
  <si>
    <t>　国籍区分</t>
    <rPh sb="1" eb="2">
      <t>クニ</t>
    </rPh>
    <rPh sb="2" eb="3">
      <t>セキ</t>
    </rPh>
    <rPh sb="3" eb="5">
      <t>クブン</t>
    </rPh>
    <phoneticPr fontId="2"/>
  </si>
  <si>
    <t>男性</t>
    <rPh sb="0" eb="2">
      <t>ダンセイ</t>
    </rPh>
    <phoneticPr fontId="2"/>
  </si>
  <si>
    <t>日本人</t>
    <rPh sb="0" eb="2">
      <t>ニホン</t>
    </rPh>
    <rPh sb="2" eb="3">
      <t>ニン</t>
    </rPh>
    <phoneticPr fontId="2"/>
  </si>
  <si>
    <t>外国人</t>
    <rPh sb="0" eb="2">
      <t>ガイコク</t>
    </rPh>
    <rPh sb="2" eb="3">
      <t>ジン</t>
    </rPh>
    <phoneticPr fontId="2"/>
  </si>
  <si>
    <t>女性</t>
    <rPh sb="0" eb="2">
      <t>ジョセイ</t>
    </rPh>
    <phoneticPr fontId="2"/>
  </si>
  <si>
    <t>中央登録番号</t>
    <rPh sb="0" eb="2">
      <t>チュウオウ</t>
    </rPh>
    <rPh sb="2" eb="4">
      <t>トウロク</t>
    </rPh>
    <rPh sb="4" eb="6">
      <t>バンゴウ</t>
    </rPh>
    <phoneticPr fontId="1"/>
  </si>
  <si>
    <t>有</t>
    <rPh sb="0" eb="1">
      <t>アリ</t>
    </rPh>
    <phoneticPr fontId="1"/>
  </si>
  <si>
    <t>無</t>
    <rPh sb="0" eb="1">
      <t>ナシ</t>
    </rPh>
    <phoneticPr fontId="1"/>
  </si>
  <si>
    <t>－</t>
    <phoneticPr fontId="1"/>
  </si>
  <si>
    <r>
      <t>　　被　　ば　　く　　前　　歴　</t>
    </r>
    <r>
      <rPr>
        <vertAlign val="superscript"/>
        <sz val="10"/>
        <rFont val="ＭＳ Ｐゴシック"/>
        <family val="3"/>
        <charset val="128"/>
      </rPr>
      <t>注</t>
    </r>
    <r>
      <rPr>
        <vertAlign val="superscript"/>
        <sz val="10"/>
        <rFont val="Century Gothic"/>
        <family val="2"/>
      </rPr>
      <t>1</t>
    </r>
    <r>
      <rPr>
        <vertAlign val="superscript"/>
        <sz val="10"/>
        <rFont val="ＭＳ Ｐゴシック"/>
        <family val="3"/>
        <charset val="128"/>
      </rPr>
      <t>）</t>
    </r>
    <r>
      <rPr>
        <sz val="9"/>
        <rFont val="ＭＳ Ｐゴシック"/>
        <family val="3"/>
        <charset val="128"/>
      </rPr>
      <t>　(該当なしは「従事せず」又は空白）</t>
    </r>
    <rPh sb="2" eb="3">
      <t>ヒ</t>
    </rPh>
    <rPh sb="11" eb="12">
      <t>ゼン</t>
    </rPh>
    <rPh sb="14" eb="15">
      <t>レキ</t>
    </rPh>
    <rPh sb="21" eb="23">
      <t>ガイトウ</t>
    </rPh>
    <rPh sb="27" eb="29">
      <t>ジュウジ</t>
    </rPh>
    <rPh sb="32" eb="33">
      <t>マタ</t>
    </rPh>
    <rPh sb="34" eb="36">
      <t>クウハク</t>
    </rPh>
    <phoneticPr fontId="2"/>
  </si>
  <si>
    <t>前年度までの集計（職員等のみ）</t>
    <rPh sb="0" eb="3">
      <t>ゼンネンド</t>
    </rPh>
    <rPh sb="6" eb="8">
      <t>シュウケイ</t>
    </rPh>
    <rPh sb="9" eb="12">
      <t>ショクイントウ</t>
    </rPh>
    <phoneticPr fontId="1"/>
  </si>
  <si>
    <t>前年度までの過去４年間の集計</t>
    <rPh sb="0" eb="3">
      <t>ゼンネンド</t>
    </rPh>
    <rPh sb="6" eb="8">
      <t>カコ</t>
    </rPh>
    <rPh sb="12" eb="14">
      <t>シュウケイ</t>
    </rPh>
    <phoneticPr fontId="2"/>
  </si>
  <si>
    <t>今四半期の集計</t>
    <rPh sb="0" eb="1">
      <t>コン</t>
    </rPh>
    <rPh sb="1" eb="2">
      <t>シ</t>
    </rPh>
    <rPh sb="2" eb="4">
      <t>ハンキ</t>
    </rPh>
    <rPh sb="5" eb="7">
      <t>シュウケイ</t>
    </rPh>
    <phoneticPr fontId="2"/>
  </si>
  <si>
    <t>昭和63(1988)年度まで
集積線量</t>
    <rPh sb="15" eb="17">
      <t>シュウセキ</t>
    </rPh>
    <rPh sb="17" eb="19">
      <t>センリョウ</t>
    </rPh>
    <phoneticPr fontId="2"/>
  </si>
  <si>
    <t>平成元(1989)年度以降
実効線量</t>
    <rPh sb="14" eb="16">
      <t>ジッコウ</t>
    </rPh>
    <rPh sb="16" eb="18">
      <t>センリョウ</t>
    </rPh>
    <phoneticPr fontId="2"/>
  </si>
  <si>
    <t>年度</t>
    <rPh sb="0" eb="2">
      <t>ネンド</t>
    </rPh>
    <phoneticPr fontId="1"/>
  </si>
  <si>
    <t>（女子のみ）</t>
    <rPh sb="1" eb="3">
      <t>ジョシ</t>
    </rPh>
    <phoneticPr fontId="2"/>
  </si>
  <si>
    <t>年度～</t>
    <rPh sb="0" eb="1">
      <t>ネン</t>
    </rPh>
    <rPh sb="1" eb="2">
      <t>ド</t>
    </rPh>
    <phoneticPr fontId="2"/>
  </si>
  <si>
    <r>
      <t>昭和</t>
    </r>
    <r>
      <rPr>
        <sz val="8"/>
        <rFont val="Century"/>
        <family val="1"/>
      </rPr>
      <t>63</t>
    </r>
    <r>
      <rPr>
        <sz val="8"/>
        <rFont val="ＭＳ Ｐ明朝"/>
        <family val="1"/>
        <charset val="128"/>
      </rPr>
      <t>年度まで</t>
    </r>
    <phoneticPr fontId="1"/>
  </si>
  <si>
    <t>(</t>
    <phoneticPr fontId="1"/>
  </si>
  <si>
    <r>
      <rPr>
        <sz val="8"/>
        <rFont val="Century"/>
        <family val="1"/>
      </rPr>
      <t>X</t>
    </r>
    <r>
      <rPr>
        <sz val="8"/>
        <rFont val="ＭＳ Ｐ明朝"/>
        <family val="1"/>
        <charset val="128"/>
      </rPr>
      <t>）</t>
    </r>
    <phoneticPr fontId="2"/>
  </si>
  <si>
    <t>集積線量</t>
    <rPh sb="0" eb="2">
      <t>シュウセキ</t>
    </rPh>
    <rPh sb="2" eb="4">
      <t>センリョウ</t>
    </rPh>
    <phoneticPr fontId="2"/>
  </si>
  <si>
    <t>実効線量の合計</t>
    <rPh sb="0" eb="2">
      <t>ジッコウ</t>
    </rPh>
    <rPh sb="2" eb="4">
      <t>センリョウ</t>
    </rPh>
    <rPh sb="5" eb="7">
      <t>ゴウケイ</t>
    </rPh>
    <phoneticPr fontId="2"/>
  </si>
  <si>
    <t>皮　膚</t>
    <phoneticPr fontId="1"/>
  </si>
  <si>
    <t>妊娠中の女子は妊娠からの被ばく歴を別添で提出する。</t>
    <phoneticPr fontId="1"/>
  </si>
  <si>
    <r>
      <rPr>
        <sz val="9"/>
        <rFont val="Century"/>
        <family val="1"/>
      </rPr>
      <t>X</t>
    </r>
    <r>
      <rPr>
        <sz val="8"/>
        <rFont val="ＭＳ Ｐ明朝"/>
        <family val="1"/>
        <charset val="128"/>
      </rPr>
      <t>）</t>
    </r>
    <phoneticPr fontId="2"/>
  </si>
  <si>
    <t>別添</t>
    <phoneticPr fontId="1"/>
  </si>
  <si>
    <t>主な作業</t>
    <rPh sb="0" eb="1">
      <t>オモ</t>
    </rPh>
    <rPh sb="2" eb="4">
      <t>サギョウ</t>
    </rPh>
    <phoneticPr fontId="2"/>
  </si>
  <si>
    <t xml:space="preserve">     主な作業　</t>
    <rPh sb="5" eb="6">
      <t>オモ</t>
    </rPh>
    <rPh sb="7" eb="9">
      <t>サギョウ</t>
    </rPh>
    <phoneticPr fontId="2"/>
  </si>
  <si>
    <t>事 業 所</t>
    <rPh sb="0" eb="1">
      <t>コト</t>
    </rPh>
    <rPh sb="2" eb="3">
      <t>ギョウ</t>
    </rPh>
    <phoneticPr fontId="2"/>
  </si>
  <si>
    <r>
      <t xml:space="preserve">     種類記号</t>
    </r>
    <r>
      <rPr>
        <vertAlign val="superscript"/>
        <sz val="8"/>
        <rFont val="ＭＳ Ｐ明朝"/>
        <family val="1"/>
        <charset val="128"/>
      </rPr>
      <t>注</t>
    </r>
    <r>
      <rPr>
        <vertAlign val="superscript"/>
        <sz val="8"/>
        <rFont val="Century"/>
        <family val="1"/>
      </rPr>
      <t>2</t>
    </r>
    <r>
      <rPr>
        <vertAlign val="superscript"/>
        <sz val="8"/>
        <rFont val="ＭＳ Ｐ明朝"/>
        <family val="1"/>
        <charset val="128"/>
      </rPr>
      <t>）</t>
    </r>
    <r>
      <rPr>
        <sz val="11"/>
        <rFont val="ＭＳ Ｐゴシック"/>
        <family val="3"/>
        <charset val="128"/>
      </rPr>
      <t/>
    </r>
    <rPh sb="5" eb="7">
      <t>シュルイ</t>
    </rPh>
    <rPh sb="7" eb="9">
      <t>キゴウ</t>
    </rPh>
    <rPh sb="9" eb="10">
      <t>チュウ</t>
    </rPh>
    <phoneticPr fontId="2"/>
  </si>
  <si>
    <t>教　育　訓　練　歴</t>
    <rPh sb="0" eb="1">
      <t>キョウ</t>
    </rPh>
    <rPh sb="2" eb="3">
      <t>イク</t>
    </rPh>
    <rPh sb="4" eb="5">
      <t>クン</t>
    </rPh>
    <rPh sb="6" eb="7">
      <t>ネリ</t>
    </rPh>
    <rPh sb="8" eb="9">
      <t>レキ</t>
    </rPh>
    <phoneticPr fontId="2"/>
  </si>
  <si>
    <t>特　殊　健　康　診　断　歴</t>
    <rPh sb="0" eb="1">
      <t>トク</t>
    </rPh>
    <rPh sb="2" eb="3">
      <t>コト</t>
    </rPh>
    <rPh sb="4" eb="5">
      <t>ケン</t>
    </rPh>
    <rPh sb="6" eb="7">
      <t>ヤスシ</t>
    </rPh>
    <rPh sb="8" eb="9">
      <t>ミ</t>
    </rPh>
    <rPh sb="10" eb="11">
      <t>ダン</t>
    </rPh>
    <rPh sb="12" eb="13">
      <t>レキ</t>
    </rPh>
    <phoneticPr fontId="2"/>
  </si>
  <si>
    <r>
      <t>　放射線障害の防止に関する教育</t>
    </r>
    <r>
      <rPr>
        <vertAlign val="superscript"/>
        <sz val="9"/>
        <rFont val="ＭＳ Ｐ明朝"/>
        <family val="1"/>
        <charset val="128"/>
      </rPr>
      <t>注</t>
    </r>
    <r>
      <rPr>
        <vertAlign val="superscript"/>
        <sz val="9"/>
        <rFont val="Century"/>
        <family val="1"/>
      </rPr>
      <t>3</t>
    </r>
    <r>
      <rPr>
        <vertAlign val="superscript"/>
        <sz val="9"/>
        <rFont val="ＭＳ Ｐ明朝"/>
        <family val="1"/>
        <charset val="128"/>
      </rPr>
      <t>）</t>
    </r>
    <rPh sb="1" eb="4">
      <t>ホウシャセン</t>
    </rPh>
    <rPh sb="4" eb="6">
      <t>ショウガイ</t>
    </rPh>
    <rPh sb="7" eb="9">
      <t>ボウシ</t>
    </rPh>
    <rPh sb="10" eb="11">
      <t>カン</t>
    </rPh>
    <rPh sb="13" eb="15">
      <t>キョウイク</t>
    </rPh>
    <rPh sb="15" eb="16">
      <t>チュウ</t>
    </rPh>
    <phoneticPr fontId="2"/>
  </si>
  <si>
    <t>実施年月日</t>
  </si>
  <si>
    <t>月</t>
    <rPh sb="0" eb="1">
      <t>ガツ</t>
    </rPh>
    <phoneticPr fontId="1"/>
  </si>
  <si>
    <t>日</t>
    <rPh sb="0" eb="1">
      <t>ニチ</t>
    </rPh>
    <phoneticPr fontId="1"/>
  </si>
  <si>
    <r>
      <t>　実施年月日</t>
    </r>
    <r>
      <rPr>
        <vertAlign val="superscript"/>
        <sz val="9"/>
        <rFont val="ＭＳ Ｐ明朝"/>
        <family val="1"/>
        <charset val="128"/>
      </rPr>
      <t>注</t>
    </r>
    <r>
      <rPr>
        <vertAlign val="superscript"/>
        <sz val="9"/>
        <rFont val="Century"/>
        <family val="1"/>
      </rPr>
      <t>5</t>
    </r>
    <r>
      <rPr>
        <vertAlign val="superscript"/>
        <sz val="9"/>
        <rFont val="ＭＳ Ｐ明朝"/>
        <family val="1"/>
        <charset val="128"/>
      </rPr>
      <t>）</t>
    </r>
    <phoneticPr fontId="1"/>
  </si>
  <si>
    <t>□</t>
    <phoneticPr fontId="2"/>
  </si>
  <si>
    <t>　放射線の人体に与える影響</t>
    <rPh sb="1" eb="4">
      <t>ホウシャセン</t>
    </rPh>
    <rPh sb="5" eb="7">
      <t>ジンタイ</t>
    </rPh>
    <rPh sb="8" eb="9">
      <t>アタ</t>
    </rPh>
    <rPh sb="11" eb="13">
      <t>エイキョウ</t>
    </rPh>
    <phoneticPr fontId="2"/>
  </si>
  <si>
    <t>　放射線同位元素又は放射線発生装置の安全取扱</t>
    <rPh sb="1" eb="4">
      <t>ホウシャセン</t>
    </rPh>
    <rPh sb="4" eb="6">
      <t>ドウイ</t>
    </rPh>
    <rPh sb="6" eb="8">
      <t>ゲンソ</t>
    </rPh>
    <rPh sb="8" eb="9">
      <t>マタ</t>
    </rPh>
    <rPh sb="10" eb="13">
      <t>ホウシャセン</t>
    </rPh>
    <rPh sb="13" eb="15">
      <t>ハッセイ</t>
    </rPh>
    <rPh sb="15" eb="17">
      <t>ソウチ</t>
    </rPh>
    <rPh sb="18" eb="20">
      <t>アンゼン</t>
    </rPh>
    <rPh sb="20" eb="22">
      <t>トリアツカイ</t>
    </rPh>
    <phoneticPr fontId="2"/>
  </si>
  <si>
    <t>従事可</t>
    <rPh sb="0" eb="2">
      <t>ジュウジ</t>
    </rPh>
    <rPh sb="2" eb="3">
      <t>カ</t>
    </rPh>
    <phoneticPr fontId="2"/>
  </si>
  <si>
    <t>従事不可</t>
    <rPh sb="0" eb="2">
      <t>ジュウジ</t>
    </rPh>
    <rPh sb="2" eb="4">
      <t>フカ</t>
    </rPh>
    <phoneticPr fontId="2"/>
  </si>
  <si>
    <t>□</t>
    <phoneticPr fontId="1"/>
  </si>
  <si>
    <t>　放射線障害の防止に関する法令及び放射線障害予防規程</t>
    <rPh sb="15" eb="16">
      <t>オヨ</t>
    </rPh>
    <rPh sb="17" eb="20">
      <t>ホウシャセン</t>
    </rPh>
    <rPh sb="20" eb="22">
      <t>ショウガイ</t>
    </rPh>
    <rPh sb="22" eb="24">
      <t>ヨボウ</t>
    </rPh>
    <rPh sb="24" eb="26">
      <t>キテイ</t>
    </rPh>
    <phoneticPr fontId="1"/>
  </si>
  <si>
    <r>
      <rPr>
        <sz val="10"/>
        <rFont val="ＭＳ Ｐゴシック"/>
        <family val="3"/>
        <charset val="128"/>
      </rPr>
      <t>指　定　緊　急　作　業　歴</t>
    </r>
    <r>
      <rPr>
        <sz val="10"/>
        <rFont val="ＭＳ Ｐ明朝"/>
        <family val="1"/>
        <charset val="128"/>
      </rPr>
      <t xml:space="preserve"> </t>
    </r>
    <r>
      <rPr>
        <vertAlign val="superscript"/>
        <sz val="10"/>
        <rFont val="ＭＳ Ｐゴシック"/>
        <family val="3"/>
        <charset val="128"/>
      </rPr>
      <t>注</t>
    </r>
    <r>
      <rPr>
        <vertAlign val="superscript"/>
        <sz val="10"/>
        <rFont val="Century Gothic"/>
        <family val="2"/>
      </rPr>
      <t>6)</t>
    </r>
    <r>
      <rPr>
        <sz val="10"/>
        <rFont val="ＭＳ Ｐ明朝"/>
        <family val="1"/>
        <charset val="128"/>
      </rPr>
      <t xml:space="preserve">
（職員等のみ記入）</t>
    </r>
    <rPh sb="0" eb="1">
      <t>ユビ</t>
    </rPh>
    <rPh sb="2" eb="3">
      <t>サダム</t>
    </rPh>
    <rPh sb="4" eb="5">
      <t>ミシト</t>
    </rPh>
    <rPh sb="6" eb="7">
      <t>キュウ</t>
    </rPh>
    <rPh sb="8" eb="9">
      <t>サク</t>
    </rPh>
    <rPh sb="10" eb="11">
      <t>ギョウ</t>
    </rPh>
    <rPh sb="12" eb="13">
      <t>レキ</t>
    </rPh>
    <rPh sb="14" eb="15">
      <t>チュウ</t>
    </rPh>
    <rPh sb="19" eb="21">
      <t>ショクイン</t>
    </rPh>
    <rPh sb="21" eb="22">
      <t>トウ</t>
    </rPh>
    <rPh sb="24" eb="26">
      <t>キニュウ</t>
    </rPh>
    <phoneticPr fontId="1"/>
  </si>
  <si>
    <r>
      <t>　特別教育</t>
    </r>
    <r>
      <rPr>
        <vertAlign val="superscript"/>
        <sz val="9"/>
        <rFont val="ＭＳ Ｐ明朝"/>
        <family val="1"/>
        <charset val="128"/>
      </rPr>
      <t>注</t>
    </r>
    <r>
      <rPr>
        <vertAlign val="superscript"/>
        <sz val="9"/>
        <rFont val="Century"/>
        <family val="1"/>
      </rPr>
      <t>4</t>
    </r>
    <r>
      <rPr>
        <vertAlign val="superscript"/>
        <sz val="9"/>
        <rFont val="ＭＳ Ｐ明朝"/>
        <family val="1"/>
        <charset val="128"/>
      </rPr>
      <t>）</t>
    </r>
    <phoneticPr fontId="1"/>
  </si>
  <si>
    <t>月</t>
    <phoneticPr fontId="1"/>
  </si>
  <si>
    <t>日</t>
  </si>
  <si>
    <t>上記被ばく前歴の内緊急作業に伴う実効線量</t>
    <rPh sb="0" eb="2">
      <t>ジョウキ</t>
    </rPh>
    <rPh sb="2" eb="3">
      <t>ヒ</t>
    </rPh>
    <rPh sb="5" eb="7">
      <t>ゼンレキ</t>
    </rPh>
    <rPh sb="8" eb="9">
      <t>ウチ</t>
    </rPh>
    <rPh sb="9" eb="11">
      <t>キンキュウ</t>
    </rPh>
    <rPh sb="11" eb="13">
      <t>サギョウ</t>
    </rPh>
    <rPh sb="14" eb="15">
      <t>トモナ</t>
    </rPh>
    <rPh sb="16" eb="18">
      <t>ジッコウ</t>
    </rPh>
    <rPh sb="18" eb="20">
      <t>センリョウ</t>
    </rPh>
    <phoneticPr fontId="2"/>
  </si>
  <si>
    <t>単位：ミリシーベルト</t>
    <rPh sb="0" eb="2">
      <t>タンイ</t>
    </rPh>
    <phoneticPr fontId="2"/>
  </si>
  <si>
    <t>注</t>
    <rPh sb="0" eb="1">
      <t>チュウ</t>
    </rPh>
    <phoneticPr fontId="2"/>
  </si>
  <si>
    <r>
      <rPr>
        <sz val="8"/>
        <rFont val="Century"/>
        <family val="1"/>
      </rPr>
      <t>1</t>
    </r>
    <r>
      <rPr>
        <sz val="8"/>
        <rFont val="ＭＳ Ｐ明朝"/>
        <family val="1"/>
        <charset val="128"/>
      </rPr>
      <t>）</t>
    </r>
    <phoneticPr fontId="2"/>
  </si>
  <si>
    <t>今年度とは、指定登録日の属する年度、前年度はその年度の前年度とする（今四半期も同様）。</t>
    <rPh sb="0" eb="3">
      <t>コンネンド</t>
    </rPh>
    <rPh sb="6" eb="8">
      <t>シテイ</t>
    </rPh>
    <rPh sb="8" eb="10">
      <t>トウロク</t>
    </rPh>
    <rPh sb="10" eb="11">
      <t>ヒ</t>
    </rPh>
    <rPh sb="12" eb="13">
      <t>ゾク</t>
    </rPh>
    <rPh sb="15" eb="17">
      <t>ネンド</t>
    </rPh>
    <rPh sb="18" eb="21">
      <t>ゼンネンド</t>
    </rPh>
    <rPh sb="24" eb="26">
      <t>ネンド</t>
    </rPh>
    <rPh sb="27" eb="30">
      <t>ゼンネンド</t>
    </rPh>
    <rPh sb="34" eb="35">
      <t>イマ</t>
    </rPh>
    <rPh sb="35" eb="36">
      <t>シ</t>
    </rPh>
    <rPh sb="36" eb="38">
      <t>ハンキ</t>
    </rPh>
    <rPh sb="39" eb="41">
      <t>ドウヨウ</t>
    </rPh>
    <phoneticPr fontId="2"/>
  </si>
  <si>
    <t>(</t>
  </si>
  <si>
    <t>X)</t>
    <phoneticPr fontId="1"/>
  </si>
  <si>
    <r>
      <rPr>
        <sz val="8"/>
        <rFont val="Century"/>
        <family val="1"/>
      </rPr>
      <t>2</t>
    </r>
    <r>
      <rPr>
        <sz val="8"/>
        <rFont val="ＭＳ Ｐ明朝"/>
        <family val="1"/>
        <charset val="128"/>
      </rPr>
      <t>）</t>
    </r>
    <phoneticPr fontId="2"/>
  </si>
  <si>
    <t>下記の作業種類記号より選択して記号を記載すること。</t>
    <rPh sb="0" eb="2">
      <t>カキ</t>
    </rPh>
    <rPh sb="3" eb="5">
      <t>サギョウ</t>
    </rPh>
    <rPh sb="5" eb="7">
      <t>シュルイ</t>
    </rPh>
    <rPh sb="7" eb="9">
      <t>キゴウ</t>
    </rPh>
    <rPh sb="11" eb="13">
      <t>センタク</t>
    </rPh>
    <rPh sb="15" eb="17">
      <t>キゴウ</t>
    </rPh>
    <rPh sb="18" eb="20">
      <t>キサイ</t>
    </rPh>
    <phoneticPr fontId="2"/>
  </si>
  <si>
    <t xml:space="preserve">注
</t>
    <rPh sb="0" eb="1">
      <t>チュウ</t>
    </rPh>
    <phoneticPr fontId="2"/>
  </si>
  <si>
    <r>
      <rPr>
        <sz val="8"/>
        <rFont val="Century"/>
        <family val="1"/>
      </rPr>
      <t>3</t>
    </r>
    <r>
      <rPr>
        <sz val="8"/>
        <rFont val="ＭＳ Ｐ明朝"/>
        <family val="1"/>
        <charset val="128"/>
      </rPr>
      <t xml:space="preserve">）
</t>
    </r>
    <phoneticPr fontId="2"/>
  </si>
  <si>
    <t>放射線障害の防止に関する教育は、今年度又は前年度に実施した項目がある場合のみ記載すること。</t>
    <rPh sb="0" eb="3">
      <t>ホウシャセン</t>
    </rPh>
    <rPh sb="3" eb="5">
      <t>ショウガイ</t>
    </rPh>
    <rPh sb="6" eb="8">
      <t>ボウシ</t>
    </rPh>
    <rPh sb="9" eb="10">
      <t>カン</t>
    </rPh>
    <rPh sb="12" eb="14">
      <t>キョウイク</t>
    </rPh>
    <rPh sb="16" eb="19">
      <t>コンネンド</t>
    </rPh>
    <rPh sb="19" eb="20">
      <t>マタ</t>
    </rPh>
    <rPh sb="21" eb="24">
      <t>ゼンネンド</t>
    </rPh>
    <rPh sb="25" eb="27">
      <t>ジッシ</t>
    </rPh>
    <rPh sb="29" eb="31">
      <t>コウモク</t>
    </rPh>
    <rPh sb="34" eb="36">
      <t>バアイ</t>
    </rPh>
    <rPh sb="38" eb="40">
      <t>キサイ</t>
    </rPh>
    <phoneticPr fontId="2"/>
  </si>
  <si>
    <r>
      <rPr>
        <sz val="8"/>
        <rFont val="Century"/>
        <family val="1"/>
      </rPr>
      <t>4</t>
    </r>
    <r>
      <rPr>
        <sz val="8"/>
        <rFont val="ＭＳ Ｐ明朝"/>
        <family val="1"/>
        <charset val="128"/>
      </rPr>
      <t>）</t>
    </r>
    <phoneticPr fontId="2"/>
  </si>
  <si>
    <r>
      <t>原子炉施設又は核燃料使用施設等の管理区域において、核燃料物質等を取り扱う業務に従事する者で労働安全衛生法の適用を受ける者は、労働安全衛生法第</t>
    </r>
    <r>
      <rPr>
        <sz val="8"/>
        <rFont val="Century"/>
        <family val="1"/>
      </rPr>
      <t>59</t>
    </r>
    <r>
      <rPr>
        <sz val="8"/>
        <rFont val="ＭＳ Ｐ明朝"/>
        <family val="1"/>
        <charset val="128"/>
      </rPr>
      <t>条第</t>
    </r>
    <r>
      <rPr>
        <sz val="8"/>
        <rFont val="Century"/>
        <family val="1"/>
      </rPr>
      <t>3</t>
    </r>
    <r>
      <rPr>
        <sz val="8"/>
        <rFont val="ＭＳ Ｐ明朝"/>
        <family val="1"/>
        <charset val="128"/>
      </rPr>
      <t>項の特別教育の実施日を記載すること。</t>
    </r>
    <rPh sb="0" eb="3">
      <t>ゲンシロ</t>
    </rPh>
    <rPh sb="3" eb="5">
      <t>シセツ</t>
    </rPh>
    <rPh sb="5" eb="6">
      <t>マタ</t>
    </rPh>
    <rPh sb="7" eb="10">
      <t>カクネンリョウ</t>
    </rPh>
    <rPh sb="10" eb="12">
      <t>シヨウ</t>
    </rPh>
    <rPh sb="12" eb="14">
      <t>シセツ</t>
    </rPh>
    <rPh sb="14" eb="15">
      <t>トウ</t>
    </rPh>
    <rPh sb="16" eb="18">
      <t>カンリ</t>
    </rPh>
    <rPh sb="18" eb="20">
      <t>クイキ</t>
    </rPh>
    <rPh sb="25" eb="28">
      <t>カクネンリョウ</t>
    </rPh>
    <rPh sb="28" eb="30">
      <t>ブッシツ</t>
    </rPh>
    <rPh sb="45" eb="47">
      <t>ロウドウ</t>
    </rPh>
    <rPh sb="47" eb="49">
      <t>アンゼン</t>
    </rPh>
    <rPh sb="49" eb="52">
      <t>エイセイホウ</t>
    </rPh>
    <rPh sb="53" eb="55">
      <t>テキヨウ</t>
    </rPh>
    <rPh sb="56" eb="57">
      <t>ウ</t>
    </rPh>
    <rPh sb="59" eb="60">
      <t>モノ</t>
    </rPh>
    <rPh sb="82" eb="84">
      <t>ジッシ</t>
    </rPh>
    <rPh sb="84" eb="85">
      <t>ビ</t>
    </rPh>
    <rPh sb="86" eb="88">
      <t>キサイ</t>
    </rPh>
    <phoneticPr fontId="2"/>
  </si>
  <si>
    <r>
      <rPr>
        <sz val="8"/>
        <rFont val="Century"/>
        <family val="1"/>
      </rPr>
      <t>5</t>
    </r>
    <r>
      <rPr>
        <sz val="8"/>
        <rFont val="ＭＳ Ｐ明朝"/>
        <family val="1"/>
        <charset val="128"/>
      </rPr>
      <t>）</t>
    </r>
    <phoneticPr fontId="2"/>
  </si>
  <si>
    <r>
      <t>労働安全衛生法の適用を受ける者は指定日まで</t>
    </r>
    <r>
      <rPr>
        <sz val="8"/>
        <rFont val="Century"/>
        <family val="1"/>
      </rPr>
      <t>6</t>
    </r>
    <r>
      <rPr>
        <sz val="8"/>
        <rFont val="ＭＳ Ｐ明朝"/>
        <family val="1"/>
        <charset val="128"/>
      </rPr>
      <t>月以内、それ以外の者は</t>
    </r>
    <r>
      <rPr>
        <sz val="8"/>
        <rFont val="Century"/>
        <family val="1"/>
      </rPr>
      <t>1</t>
    </r>
    <r>
      <rPr>
        <sz val="8"/>
        <rFont val="ＭＳ Ｐ明朝"/>
        <family val="1"/>
        <charset val="128"/>
      </rPr>
      <t>年以内に実施した特殊健康診断の結果を記載すること。</t>
    </r>
    <rPh sb="16" eb="18">
      <t>シテイ</t>
    </rPh>
    <rPh sb="18" eb="19">
      <t>ビ</t>
    </rPh>
    <rPh sb="22" eb="23">
      <t>ツキ</t>
    </rPh>
    <rPh sb="23" eb="25">
      <t>イナイ</t>
    </rPh>
    <rPh sb="28" eb="30">
      <t>イガイ</t>
    </rPh>
    <rPh sb="31" eb="32">
      <t>モノ</t>
    </rPh>
    <rPh sb="34" eb="35">
      <t>ネン</t>
    </rPh>
    <rPh sb="35" eb="37">
      <t>イナイ</t>
    </rPh>
    <rPh sb="38" eb="40">
      <t>ジッシ</t>
    </rPh>
    <rPh sb="42" eb="44">
      <t>トクシュ</t>
    </rPh>
    <rPh sb="44" eb="48">
      <t>ケンコウシンダン</t>
    </rPh>
    <rPh sb="49" eb="51">
      <t>ケッカ</t>
    </rPh>
    <rPh sb="52" eb="54">
      <t>キサイ</t>
    </rPh>
    <phoneticPr fontId="2"/>
  </si>
  <si>
    <r>
      <rPr>
        <sz val="8"/>
        <rFont val="Century"/>
        <family val="1"/>
      </rPr>
      <t>6</t>
    </r>
    <r>
      <rPr>
        <sz val="8"/>
        <rFont val="ＭＳ Ｐ明朝"/>
        <family val="1"/>
        <charset val="128"/>
      </rPr>
      <t>）</t>
    </r>
    <phoneticPr fontId="1"/>
  </si>
  <si>
    <r>
      <t>指定緊急作業とは、平成</t>
    </r>
    <r>
      <rPr>
        <sz val="8"/>
        <rFont val="Century"/>
        <family val="1"/>
      </rPr>
      <t>23</t>
    </r>
    <r>
      <rPr>
        <sz val="8"/>
        <rFont val="ＭＳ Ｐ明朝"/>
        <family val="1"/>
        <charset val="128"/>
      </rPr>
      <t>年</t>
    </r>
    <r>
      <rPr>
        <sz val="8"/>
        <rFont val="Century"/>
        <family val="1"/>
      </rPr>
      <t>3</t>
    </r>
    <r>
      <rPr>
        <sz val="8"/>
        <rFont val="ＭＳ Ｐ明朝"/>
        <family val="1"/>
        <charset val="128"/>
      </rPr>
      <t>月</t>
    </r>
    <r>
      <rPr>
        <sz val="8"/>
        <rFont val="Century"/>
        <family val="1"/>
      </rPr>
      <t>11</t>
    </r>
    <r>
      <rPr>
        <sz val="8"/>
        <rFont val="ＭＳ Ｐ明朝"/>
        <family val="1"/>
        <charset val="128"/>
      </rPr>
      <t>日以後の東電福島第一原子力発電所における緊急作業をいう。</t>
    </r>
    <rPh sb="19" eb="21">
      <t>イゴ</t>
    </rPh>
    <rPh sb="38" eb="42">
      <t>キンキュウサギョウ</t>
    </rPh>
    <phoneticPr fontId="1"/>
  </si>
  <si>
    <t>作業種類記号</t>
    <rPh sb="0" eb="2">
      <t>サギョウ</t>
    </rPh>
    <rPh sb="2" eb="4">
      <t>シュルイ</t>
    </rPh>
    <rPh sb="4" eb="6">
      <t>キゴウ</t>
    </rPh>
    <phoneticPr fontId="2"/>
  </si>
  <si>
    <t>A</t>
    <phoneticPr fontId="2"/>
  </si>
  <si>
    <r>
      <rPr>
        <sz val="8"/>
        <rFont val="ＭＳ Ｐ明朝"/>
        <family val="1"/>
        <charset val="128"/>
      </rPr>
      <t>研究・開発</t>
    </r>
    <rPh sb="0" eb="2">
      <t>ケンキュウ</t>
    </rPh>
    <rPh sb="3" eb="5">
      <t>カイハツ</t>
    </rPh>
    <phoneticPr fontId="2"/>
  </si>
  <si>
    <t>F</t>
    <phoneticPr fontId="2"/>
  </si>
  <si>
    <r>
      <t>RI</t>
    </r>
    <r>
      <rPr>
        <sz val="8"/>
        <rFont val="ＭＳ Ｐ明朝"/>
        <family val="1"/>
        <charset val="128"/>
      </rPr>
      <t>等の分析、検査</t>
    </r>
    <rPh sb="2" eb="3">
      <t>トウ</t>
    </rPh>
    <rPh sb="4" eb="6">
      <t>ブンセキ</t>
    </rPh>
    <rPh sb="7" eb="9">
      <t>ケンサ</t>
    </rPh>
    <phoneticPr fontId="2"/>
  </si>
  <si>
    <t>K</t>
    <phoneticPr fontId="2"/>
  </si>
  <si>
    <r>
      <rPr>
        <sz val="8"/>
        <rFont val="ＭＳ Ｐ明朝"/>
        <family val="1"/>
        <charset val="128"/>
      </rPr>
      <t>施設等の建設、工事、解体</t>
    </r>
    <rPh sb="0" eb="2">
      <t>シセツ</t>
    </rPh>
    <rPh sb="2" eb="3">
      <t>トウ</t>
    </rPh>
    <rPh sb="4" eb="6">
      <t>ケンセツ</t>
    </rPh>
    <rPh sb="7" eb="9">
      <t>コウジ</t>
    </rPh>
    <rPh sb="10" eb="12">
      <t>カイタイ</t>
    </rPh>
    <phoneticPr fontId="2"/>
  </si>
  <si>
    <t>P</t>
    <phoneticPr fontId="2"/>
  </si>
  <si>
    <r>
      <rPr>
        <sz val="8"/>
        <rFont val="ＭＳ Ｐ明朝"/>
        <family val="1"/>
        <charset val="128"/>
      </rPr>
      <t>機器等の製造、管理</t>
    </r>
    <rPh sb="0" eb="2">
      <t>キキ</t>
    </rPh>
    <rPh sb="2" eb="3">
      <t>トウ</t>
    </rPh>
    <rPh sb="4" eb="6">
      <t>セイゾウ</t>
    </rPh>
    <rPh sb="7" eb="9">
      <t>カンリ</t>
    </rPh>
    <phoneticPr fontId="2"/>
  </si>
  <si>
    <t>B</t>
    <phoneticPr fontId="2"/>
  </si>
  <si>
    <t>加速器等の運転</t>
    <rPh sb="0" eb="3">
      <t>カソクキ</t>
    </rPh>
    <rPh sb="3" eb="4">
      <t>トウ</t>
    </rPh>
    <rPh sb="5" eb="7">
      <t>ウンテン</t>
    </rPh>
    <phoneticPr fontId="2"/>
  </si>
  <si>
    <t>G</t>
    <phoneticPr fontId="2"/>
  </si>
  <si>
    <r>
      <t>RI</t>
    </r>
    <r>
      <rPr>
        <sz val="8"/>
        <rFont val="ＭＳ Ｐ明朝"/>
        <family val="1"/>
        <charset val="128"/>
      </rPr>
      <t>等の輸送</t>
    </r>
    <rPh sb="2" eb="3">
      <t>トウ</t>
    </rPh>
    <rPh sb="4" eb="6">
      <t>ユソウ</t>
    </rPh>
    <phoneticPr fontId="2"/>
  </si>
  <si>
    <t>L</t>
    <phoneticPr fontId="2"/>
  </si>
  <si>
    <r>
      <rPr>
        <sz val="8"/>
        <rFont val="ＭＳ Ｐ明朝"/>
        <family val="1"/>
        <charset val="128"/>
      </rPr>
      <t>管理区域の清掃</t>
    </r>
    <rPh sb="0" eb="2">
      <t>カンリ</t>
    </rPh>
    <rPh sb="2" eb="4">
      <t>クイキ</t>
    </rPh>
    <rPh sb="5" eb="7">
      <t>セイソウ</t>
    </rPh>
    <phoneticPr fontId="2"/>
  </si>
  <si>
    <t>Q</t>
    <phoneticPr fontId="2"/>
  </si>
  <si>
    <r>
      <rPr>
        <sz val="8"/>
        <rFont val="ＭＳ Ｐ明朝"/>
        <family val="1"/>
        <charset val="128"/>
      </rPr>
      <t>物品等の管理</t>
    </r>
    <rPh sb="0" eb="2">
      <t>ブッピン</t>
    </rPh>
    <rPh sb="2" eb="3">
      <t>トウ</t>
    </rPh>
    <rPh sb="4" eb="6">
      <t>カンリ</t>
    </rPh>
    <phoneticPr fontId="2"/>
  </si>
  <si>
    <t>C</t>
    <phoneticPr fontId="2"/>
  </si>
  <si>
    <t>加速器等の保守</t>
    <rPh sb="0" eb="3">
      <t>カソクキ</t>
    </rPh>
    <rPh sb="3" eb="4">
      <t>トウ</t>
    </rPh>
    <rPh sb="5" eb="7">
      <t>ホシュ</t>
    </rPh>
    <phoneticPr fontId="2"/>
  </si>
  <si>
    <t>H</t>
    <phoneticPr fontId="2"/>
  </si>
  <si>
    <r>
      <t>RI</t>
    </r>
    <r>
      <rPr>
        <sz val="8"/>
        <rFont val="ＭＳ Ｐ明朝"/>
        <family val="1"/>
        <charset val="128"/>
      </rPr>
      <t>等の保管、管理</t>
    </r>
    <rPh sb="2" eb="3">
      <t>トウ</t>
    </rPh>
    <rPh sb="4" eb="6">
      <t>ホカン</t>
    </rPh>
    <rPh sb="7" eb="9">
      <t>カンリ</t>
    </rPh>
    <phoneticPr fontId="2"/>
  </si>
  <si>
    <t>M</t>
    <phoneticPr fontId="2"/>
  </si>
  <si>
    <r>
      <rPr>
        <sz val="8"/>
        <rFont val="ＭＳ Ｐ明朝"/>
        <family val="1"/>
        <charset val="128"/>
      </rPr>
      <t>管理区域の除染</t>
    </r>
    <rPh sb="0" eb="2">
      <t>カンリ</t>
    </rPh>
    <rPh sb="2" eb="4">
      <t>クイキ</t>
    </rPh>
    <rPh sb="5" eb="6">
      <t>ジョ</t>
    </rPh>
    <rPh sb="6" eb="7">
      <t>セン</t>
    </rPh>
    <phoneticPr fontId="2"/>
  </si>
  <si>
    <t>R</t>
    <phoneticPr fontId="2"/>
  </si>
  <si>
    <r>
      <rPr>
        <sz val="8"/>
        <rFont val="ＭＳ Ｐ明朝"/>
        <family val="1"/>
        <charset val="128"/>
      </rPr>
      <t>施設等の査察、視察</t>
    </r>
    <rPh sb="0" eb="2">
      <t>シセツ</t>
    </rPh>
    <rPh sb="2" eb="3">
      <t>トウ</t>
    </rPh>
    <rPh sb="4" eb="6">
      <t>ササツ</t>
    </rPh>
    <rPh sb="7" eb="9">
      <t>シサツ</t>
    </rPh>
    <phoneticPr fontId="2"/>
  </si>
  <si>
    <t>D</t>
    <phoneticPr fontId="2"/>
  </si>
  <si>
    <r>
      <rPr>
        <sz val="8"/>
        <rFont val="ＭＳ Ｐ明朝"/>
        <family val="1"/>
        <charset val="128"/>
      </rPr>
      <t>一般機械等の運転</t>
    </r>
    <rPh sb="0" eb="2">
      <t>イッパン</t>
    </rPh>
    <rPh sb="2" eb="4">
      <t>キカイ</t>
    </rPh>
    <rPh sb="4" eb="5">
      <t>トウ</t>
    </rPh>
    <rPh sb="6" eb="8">
      <t>ウンテン</t>
    </rPh>
    <phoneticPr fontId="2"/>
  </si>
  <si>
    <t>I</t>
    <phoneticPr fontId="2"/>
  </si>
  <si>
    <r>
      <rPr>
        <sz val="8"/>
        <rFont val="ＭＳ Ｐ明朝"/>
        <family val="1"/>
        <charset val="128"/>
      </rPr>
      <t>放射線管理、安全管理</t>
    </r>
    <rPh sb="0" eb="3">
      <t>ホウシャセン</t>
    </rPh>
    <rPh sb="3" eb="5">
      <t>カンリ</t>
    </rPh>
    <rPh sb="6" eb="8">
      <t>アンゼン</t>
    </rPh>
    <rPh sb="8" eb="10">
      <t>カンリ</t>
    </rPh>
    <phoneticPr fontId="2"/>
  </si>
  <si>
    <t>N</t>
    <phoneticPr fontId="2"/>
  </si>
  <si>
    <r>
      <rPr>
        <sz val="8"/>
        <rFont val="ＭＳ Ｐ明朝"/>
        <family val="1"/>
        <charset val="128"/>
      </rPr>
      <t>原子炉、</t>
    </r>
    <r>
      <rPr>
        <sz val="8"/>
        <rFont val="Century"/>
        <family val="1"/>
      </rPr>
      <t>RI</t>
    </r>
    <r>
      <rPr>
        <sz val="8"/>
        <rFont val="ＭＳ Ｐ明朝"/>
        <family val="1"/>
        <charset val="128"/>
      </rPr>
      <t>等の教育</t>
    </r>
    <rPh sb="0" eb="3">
      <t>ゲンシロ</t>
    </rPh>
    <rPh sb="6" eb="7">
      <t>トウ</t>
    </rPh>
    <rPh sb="8" eb="10">
      <t>キョウイク</t>
    </rPh>
    <phoneticPr fontId="2"/>
  </si>
  <si>
    <t>E</t>
    <phoneticPr fontId="2"/>
  </si>
  <si>
    <r>
      <t>RI</t>
    </r>
    <r>
      <rPr>
        <sz val="8"/>
        <rFont val="ＭＳ Ｐ明朝"/>
        <family val="1"/>
        <charset val="128"/>
      </rPr>
      <t>等の製造、加工</t>
    </r>
    <rPh sb="2" eb="3">
      <t>トウ</t>
    </rPh>
    <rPh sb="4" eb="6">
      <t>セイゾウ</t>
    </rPh>
    <rPh sb="7" eb="9">
      <t>カコウ</t>
    </rPh>
    <phoneticPr fontId="2"/>
  </si>
  <si>
    <t>J</t>
    <phoneticPr fontId="2"/>
  </si>
  <si>
    <r>
      <rPr>
        <sz val="8"/>
        <rFont val="ＭＳ Ｐ明朝"/>
        <family val="1"/>
        <charset val="128"/>
      </rPr>
      <t>構内保安管理</t>
    </r>
    <rPh sb="0" eb="2">
      <t>コウナイ</t>
    </rPh>
    <rPh sb="2" eb="4">
      <t>ホアン</t>
    </rPh>
    <rPh sb="4" eb="6">
      <t>カンリ</t>
    </rPh>
    <phoneticPr fontId="2"/>
  </si>
  <si>
    <t>O</t>
    <phoneticPr fontId="2"/>
  </si>
  <si>
    <r>
      <rPr>
        <sz val="8"/>
        <rFont val="ＭＳ Ｐ明朝"/>
        <family val="1"/>
        <charset val="128"/>
      </rPr>
      <t>健康診断、医療</t>
    </r>
    <rPh sb="0" eb="2">
      <t>ケンコウ</t>
    </rPh>
    <rPh sb="2" eb="4">
      <t>シンダン</t>
    </rPh>
    <rPh sb="5" eb="7">
      <t>イリョウ</t>
    </rPh>
    <phoneticPr fontId="2"/>
  </si>
  <si>
    <t>研究・開発</t>
  </si>
  <si>
    <t>定年制職員</t>
    <rPh sb="0" eb="3">
      <t>テイネンセイ</t>
    </rPh>
    <rPh sb="3" eb="5">
      <t>ショクイン</t>
    </rPh>
    <phoneticPr fontId="1"/>
  </si>
  <si>
    <t>原子炉及び臨界集合体</t>
  </si>
  <si>
    <t>A</t>
    <phoneticPr fontId="1"/>
  </si>
  <si>
    <t>Ｃｏ６０第１照射棟</t>
  </si>
  <si>
    <t>組織コード</t>
  </si>
  <si>
    <t>組織名</t>
  </si>
  <si>
    <t>高崎量子応用研究所</t>
    <rPh sb="0" eb="2">
      <t>タカサキ</t>
    </rPh>
    <rPh sb="2" eb="4">
      <t>リョウシ</t>
    </rPh>
    <rPh sb="4" eb="6">
      <t>オウヨウ</t>
    </rPh>
    <rPh sb="6" eb="9">
      <t>ケンキュウショ</t>
    </rPh>
    <phoneticPr fontId="5"/>
  </si>
  <si>
    <t>平成</t>
    <rPh sb="0" eb="2">
      <t>ヘイセイ</t>
    </rPh>
    <phoneticPr fontId="2"/>
  </si>
  <si>
    <t>B</t>
  </si>
  <si>
    <t>加速器等の運転</t>
    <rPh sb="0" eb="3">
      <t>カソクキ</t>
    </rPh>
    <phoneticPr fontId="1"/>
  </si>
  <si>
    <t>任期制職員等</t>
    <rPh sb="0" eb="3">
      <t>ニンキセイ</t>
    </rPh>
    <rPh sb="3" eb="5">
      <t>ショクイン</t>
    </rPh>
    <rPh sb="5" eb="6">
      <t>トウ</t>
    </rPh>
    <phoneticPr fontId="1"/>
  </si>
  <si>
    <t>核燃料物質(汚染物質を含む)</t>
  </si>
  <si>
    <t>B</t>
    <phoneticPr fontId="1"/>
  </si>
  <si>
    <t>Ｃｏ６０第２照射棟</t>
  </si>
  <si>
    <r>
      <t>関西光</t>
    </r>
    <r>
      <rPr>
        <sz val="11"/>
        <color rgb="FFFF0000"/>
        <rFont val="ＭＳ Ｐゴシック"/>
        <family val="3"/>
        <charset val="128"/>
      </rPr>
      <t>量子</t>
    </r>
    <r>
      <rPr>
        <sz val="11"/>
        <rFont val="ＭＳ Ｐゴシック"/>
        <family val="3"/>
        <charset val="128"/>
      </rPr>
      <t>科学研究所</t>
    </r>
    <rPh sb="0" eb="2">
      <t>カンサイ</t>
    </rPh>
    <rPh sb="2" eb="3">
      <t>コウ</t>
    </rPh>
    <rPh sb="3" eb="5">
      <t>リョウシ</t>
    </rPh>
    <rPh sb="5" eb="7">
      <t>カガク</t>
    </rPh>
    <rPh sb="7" eb="10">
      <t>ケンキュウショ</t>
    </rPh>
    <phoneticPr fontId="5"/>
  </si>
  <si>
    <t>西暦</t>
    <rPh sb="0" eb="2">
      <t>セイレキ</t>
    </rPh>
    <phoneticPr fontId="2"/>
  </si>
  <si>
    <t>C</t>
  </si>
  <si>
    <t>加速器等の保守</t>
    <rPh sb="0" eb="3">
      <t>カソクキ</t>
    </rPh>
    <phoneticPr fontId="1"/>
  </si>
  <si>
    <t>＊常勤職員、非常勤職員、業務補助員、アルバイト、臨時用員</t>
    <rPh sb="1" eb="3">
      <t>ジョウキン</t>
    </rPh>
    <rPh sb="3" eb="5">
      <t>ショクイン</t>
    </rPh>
    <rPh sb="6" eb="9">
      <t>ヒジョウキン</t>
    </rPh>
    <rPh sb="9" eb="11">
      <t>ショクイン</t>
    </rPh>
    <rPh sb="12" eb="14">
      <t>ギョウム</t>
    </rPh>
    <rPh sb="14" eb="17">
      <t>ホジョイン</t>
    </rPh>
    <rPh sb="24" eb="26">
      <t>リンジ</t>
    </rPh>
    <rPh sb="26" eb="27">
      <t>ヨウ</t>
    </rPh>
    <rPh sb="27" eb="28">
      <t>イン</t>
    </rPh>
    <phoneticPr fontId="1"/>
  </si>
  <si>
    <t>密封されたRI(廃棄物を含む)</t>
  </si>
  <si>
    <t>C</t>
    <phoneticPr fontId="1"/>
  </si>
  <si>
    <t>１号加速器棟</t>
  </si>
  <si>
    <t>那珂研究所</t>
    <rPh sb="0" eb="2">
      <t>ナカ</t>
    </rPh>
    <rPh sb="2" eb="5">
      <t>ケンキュウショ</t>
    </rPh>
    <phoneticPr fontId="5"/>
  </si>
  <si>
    <t>D</t>
  </si>
  <si>
    <t>一般機械等の運転</t>
  </si>
  <si>
    <t>　博士研究員、専門業務員、嘱託職員、ｸﾛｽｱﾎﾟｲﾝﾄﾒﾝﾄ適用職員</t>
    <rPh sb="1" eb="3">
      <t>ハカセ</t>
    </rPh>
    <rPh sb="3" eb="6">
      <t>ケンキュウイン</t>
    </rPh>
    <rPh sb="7" eb="9">
      <t>センモン</t>
    </rPh>
    <rPh sb="9" eb="12">
      <t>ギョウムイン</t>
    </rPh>
    <rPh sb="13" eb="15">
      <t>ショクタク</t>
    </rPh>
    <rPh sb="15" eb="17">
      <t>ショクイン</t>
    </rPh>
    <rPh sb="30" eb="32">
      <t>テキヨウ</t>
    </rPh>
    <rPh sb="32" eb="34">
      <t>ショクイン</t>
    </rPh>
    <phoneticPr fontId="1"/>
  </si>
  <si>
    <t>非密封のRI(廃棄物を含む)</t>
    <rPh sb="11" eb="12">
      <t>フク</t>
    </rPh>
    <phoneticPr fontId="1"/>
  </si>
  <si>
    <t>D</t>
    <phoneticPr fontId="1"/>
  </si>
  <si>
    <t>食品照射γ線照射棟</t>
  </si>
  <si>
    <t>六ヶ所研究所</t>
    <rPh sb="0" eb="3">
      <t>ロッカショ</t>
    </rPh>
    <rPh sb="3" eb="5">
      <t>ケンキュウ</t>
    </rPh>
    <rPh sb="5" eb="6">
      <t>ショ</t>
    </rPh>
    <phoneticPr fontId="5"/>
  </si>
  <si>
    <t>E</t>
  </si>
  <si>
    <t>RI等の製造、加工</t>
  </si>
  <si>
    <t>　大学院課程研究員、QSTﾘｻｰﾁｱｼｽﾀﾝﾄ、事務支援職員</t>
    <rPh sb="1" eb="4">
      <t>ダイガクイン</t>
    </rPh>
    <rPh sb="4" eb="6">
      <t>カテイ</t>
    </rPh>
    <rPh sb="6" eb="9">
      <t>ケンキュウイン</t>
    </rPh>
    <rPh sb="24" eb="26">
      <t>ジム</t>
    </rPh>
    <rPh sb="26" eb="28">
      <t>シエン</t>
    </rPh>
    <rPh sb="28" eb="30">
      <t>ショクイン</t>
    </rPh>
    <phoneticPr fontId="1"/>
  </si>
  <si>
    <t>加速器(電子顕微鏡を含む)</t>
  </si>
  <si>
    <t>E</t>
    <phoneticPr fontId="1"/>
  </si>
  <si>
    <t>イオン照射研究施設</t>
  </si>
  <si>
    <t>量子生命･医学部門/量子医科学研究所</t>
    <rPh sb="0" eb="2">
      <t>リョウシ</t>
    </rPh>
    <rPh sb="2" eb="4">
      <t>セイメイ</t>
    </rPh>
    <rPh sb="5" eb="7">
      <t>イガク</t>
    </rPh>
    <rPh sb="7" eb="8">
      <t>ブ</t>
    </rPh>
    <rPh sb="8" eb="9">
      <t>モン</t>
    </rPh>
    <rPh sb="10" eb="12">
      <t>リョウシ</t>
    </rPh>
    <rPh sb="12" eb="15">
      <t>イカガク</t>
    </rPh>
    <rPh sb="15" eb="18">
      <t>ケンキュウショ</t>
    </rPh>
    <phoneticPr fontId="3"/>
  </si>
  <si>
    <t>平成</t>
    <rPh sb="0" eb="2">
      <t>ヘイセイ</t>
    </rPh>
    <phoneticPr fontId="1"/>
  </si>
  <si>
    <t>F</t>
  </si>
  <si>
    <t>RI等の分析、検査</t>
  </si>
  <si>
    <t>　任期付職員Ⅰ～Ⅳ</t>
    <rPh sb="1" eb="3">
      <t>ニンキ</t>
    </rPh>
    <rPh sb="3" eb="4">
      <t>ツ</t>
    </rPh>
    <rPh sb="4" eb="6">
      <t>ショクイン</t>
    </rPh>
    <phoneticPr fontId="1"/>
  </si>
  <si>
    <t>X線発生装置</t>
  </si>
  <si>
    <t>放射線医学研究所/QST病院</t>
    <rPh sb="0" eb="3">
      <t>ホウシャセン</t>
    </rPh>
    <rPh sb="3" eb="5">
      <t>イガク</t>
    </rPh>
    <rPh sb="5" eb="8">
      <t>ケンキュウショ</t>
    </rPh>
    <rPh sb="12" eb="14">
      <t>ビョウイン</t>
    </rPh>
    <phoneticPr fontId="3"/>
  </si>
  <si>
    <t>G</t>
  </si>
  <si>
    <t>RI等の輸送</t>
  </si>
  <si>
    <t>役員</t>
    <rPh sb="0" eb="2">
      <t>ヤクイン</t>
    </rPh>
    <phoneticPr fontId="1"/>
  </si>
  <si>
    <t>医療用X線発生装置</t>
  </si>
  <si>
    <t>量子生命科学研究所</t>
    <rPh sb="0" eb="2">
      <t>リョウシ</t>
    </rPh>
    <rPh sb="2" eb="4">
      <t>セイメイ</t>
    </rPh>
    <rPh sb="4" eb="6">
      <t>カガク</t>
    </rPh>
    <rPh sb="6" eb="9">
      <t>ケンキュウショ</t>
    </rPh>
    <phoneticPr fontId="3"/>
  </si>
  <si>
    <t>西暦</t>
    <rPh sb="0" eb="2">
      <t>セイレキ</t>
    </rPh>
    <phoneticPr fontId="1"/>
  </si>
  <si>
    <t>H</t>
  </si>
  <si>
    <t>RI等の保管、管理</t>
  </si>
  <si>
    <t>核融合装置および付置する加速器</t>
  </si>
  <si>
    <t>(本部)、その他研究部門</t>
    <rPh sb="1" eb="3">
      <t>ホンブ</t>
    </rPh>
    <rPh sb="7" eb="8">
      <t>タ</t>
    </rPh>
    <rPh sb="8" eb="10">
      <t>ケンキュウ</t>
    </rPh>
    <rPh sb="10" eb="12">
      <t>ブモン</t>
    </rPh>
    <phoneticPr fontId="5"/>
  </si>
  <si>
    <t>I</t>
  </si>
  <si>
    <t>放射線管理、安全管理</t>
  </si>
  <si>
    <t>G</t>
    <phoneticPr fontId="1"/>
  </si>
  <si>
    <t>受入研究員等</t>
    <rPh sb="0" eb="2">
      <t>ウケイレ</t>
    </rPh>
    <rPh sb="2" eb="5">
      <t>ケンキュウイン</t>
    </rPh>
    <rPh sb="5" eb="6">
      <t>トウ</t>
    </rPh>
    <phoneticPr fontId="1"/>
  </si>
  <si>
    <t>*</t>
  </si>
  <si>
    <t>不明</t>
  </si>
  <si>
    <t>次世代放射光施設整備開発センター、理事長直轄組織</t>
    <rPh sb="0" eb="3">
      <t>ジセダイ</t>
    </rPh>
    <rPh sb="3" eb="6">
      <t>ホウシャコウ</t>
    </rPh>
    <rPh sb="6" eb="8">
      <t>シセツ</t>
    </rPh>
    <rPh sb="8" eb="10">
      <t>セイビ</t>
    </rPh>
    <rPh sb="10" eb="12">
      <t>カイハツ</t>
    </rPh>
    <rPh sb="17" eb="20">
      <t>リジチョウ</t>
    </rPh>
    <rPh sb="20" eb="22">
      <t>チョッカツ</t>
    </rPh>
    <rPh sb="22" eb="24">
      <t>ソシキ</t>
    </rPh>
    <phoneticPr fontId="4"/>
  </si>
  <si>
    <t>構内保安管理</t>
    <phoneticPr fontId="1"/>
  </si>
  <si>
    <t>＊客員研究員、協力研究員、実習生、連携大学院生</t>
    <rPh sb="1" eb="3">
      <t>キャクイン</t>
    </rPh>
    <rPh sb="3" eb="6">
      <t>ケンキュウイン</t>
    </rPh>
    <rPh sb="7" eb="9">
      <t>キョウリョク</t>
    </rPh>
    <rPh sb="9" eb="12">
      <t>ケンキュウイン</t>
    </rPh>
    <rPh sb="13" eb="16">
      <t>ジッシュウセイ</t>
    </rPh>
    <rPh sb="17" eb="19">
      <t>レンケイ</t>
    </rPh>
    <rPh sb="19" eb="22">
      <t>ダイガクイン</t>
    </rPh>
    <rPh sb="22" eb="23">
      <t>セイ</t>
    </rPh>
    <phoneticPr fontId="1"/>
  </si>
  <si>
    <t>K</t>
  </si>
  <si>
    <t>施設等の建設、工事、解体</t>
    <rPh sb="10" eb="12">
      <t>カイタイ</t>
    </rPh>
    <phoneticPr fontId="1"/>
  </si>
  <si>
    <t>　招へい研究員、共同利用研究員、学振特別研究員</t>
    <rPh sb="1" eb="2">
      <t>ショウ</t>
    </rPh>
    <rPh sb="4" eb="7">
      <t>ケンキュウイン</t>
    </rPh>
    <rPh sb="8" eb="10">
      <t>キョウドウ</t>
    </rPh>
    <rPh sb="10" eb="12">
      <t>リヨウ</t>
    </rPh>
    <rPh sb="12" eb="15">
      <t>ケンキュウイン</t>
    </rPh>
    <rPh sb="16" eb="18">
      <t>ガクシン</t>
    </rPh>
    <rPh sb="18" eb="20">
      <t>トクベツ</t>
    </rPh>
    <rPh sb="20" eb="23">
      <t>ケンキュウイン</t>
    </rPh>
    <phoneticPr fontId="1"/>
  </si>
  <si>
    <t>L</t>
  </si>
  <si>
    <t>管理区域内の清掃</t>
    <rPh sb="4" eb="5">
      <t>ナイ</t>
    </rPh>
    <phoneticPr fontId="1"/>
  </si>
  <si>
    <t>　学振外国人研究員、原子力研究交流研究員</t>
    <rPh sb="10" eb="13">
      <t>ゲンシリョク</t>
    </rPh>
    <rPh sb="13" eb="15">
      <t>ケンキュウ</t>
    </rPh>
    <rPh sb="15" eb="17">
      <t>コウリュウ</t>
    </rPh>
    <rPh sb="17" eb="20">
      <t>ケンキュウイン</t>
    </rPh>
    <phoneticPr fontId="1"/>
  </si>
  <si>
    <t>M</t>
  </si>
  <si>
    <t>管理区域内の除染</t>
    <rPh sb="4" eb="5">
      <t>ナイ</t>
    </rPh>
    <phoneticPr fontId="1"/>
  </si>
  <si>
    <t>H</t>
    <phoneticPr fontId="1"/>
  </si>
  <si>
    <t>派遣職員</t>
    <rPh sb="0" eb="2">
      <t>ハケン</t>
    </rPh>
    <rPh sb="2" eb="4">
      <t>ショクイン</t>
    </rPh>
    <phoneticPr fontId="1"/>
  </si>
  <si>
    <t>N</t>
  </si>
  <si>
    <t>原子炉、RI等の教育</t>
  </si>
  <si>
    <t>I</t>
    <phoneticPr fontId="1"/>
  </si>
  <si>
    <t>理事長ｱﾄﾞﾊﾞｲｻﾞｰ、QSTｱｿｼｴｲﾄ、理事長顧問</t>
    <rPh sb="0" eb="3">
      <t>リジチョウ</t>
    </rPh>
    <rPh sb="23" eb="26">
      <t>リジチョウ</t>
    </rPh>
    <rPh sb="26" eb="28">
      <t>コモン</t>
    </rPh>
    <phoneticPr fontId="1"/>
  </si>
  <si>
    <t>O</t>
  </si>
  <si>
    <t>健康診断、医療</t>
  </si>
  <si>
    <t>J</t>
    <phoneticPr fontId="1"/>
  </si>
  <si>
    <t>施設共用等による外部利用者</t>
    <rPh sb="0" eb="2">
      <t>シセツ</t>
    </rPh>
    <rPh sb="2" eb="4">
      <t>キョウヨウ</t>
    </rPh>
    <rPh sb="4" eb="5">
      <t>トウ</t>
    </rPh>
    <rPh sb="8" eb="10">
      <t>ガイブ</t>
    </rPh>
    <rPh sb="10" eb="13">
      <t>リヨウシャ</t>
    </rPh>
    <phoneticPr fontId="1"/>
  </si>
  <si>
    <t>P</t>
  </si>
  <si>
    <t>機器等の製造、管理</t>
  </si>
  <si>
    <t>N</t>
    <phoneticPr fontId="1"/>
  </si>
  <si>
    <t>留学生</t>
    <rPh sb="0" eb="3">
      <t>リュウガクセイ</t>
    </rPh>
    <phoneticPr fontId="1"/>
  </si>
  <si>
    <t>Q</t>
  </si>
  <si>
    <t>物品等の管理</t>
    <rPh sb="2" eb="3">
      <t>トウ</t>
    </rPh>
    <phoneticPr fontId="1"/>
  </si>
  <si>
    <t>O</t>
    <phoneticPr fontId="1"/>
  </si>
  <si>
    <t>研修生</t>
    <rPh sb="0" eb="3">
      <t>ケンシュウセイ</t>
    </rPh>
    <phoneticPr fontId="1"/>
  </si>
  <si>
    <t>R</t>
  </si>
  <si>
    <t>施設等の査察、視察</t>
    <rPh sb="2" eb="3">
      <t>トウ</t>
    </rPh>
    <rPh sb="7" eb="9">
      <t>シサツ</t>
    </rPh>
    <phoneticPr fontId="1"/>
  </si>
  <si>
    <t>Q</t>
    <phoneticPr fontId="1"/>
  </si>
  <si>
    <t>検査官</t>
    <rPh sb="0" eb="3">
      <t>ケンサカン</t>
    </rPh>
    <phoneticPr fontId="1"/>
  </si>
  <si>
    <t>S</t>
  </si>
  <si>
    <t>防護隊</t>
  </si>
  <si>
    <t>S</t>
    <phoneticPr fontId="1"/>
  </si>
  <si>
    <t>年間契約に基づく請負業者(役務職員)</t>
    <rPh sb="0" eb="2">
      <t>ネンカン</t>
    </rPh>
    <rPh sb="2" eb="4">
      <t>ケイヤク</t>
    </rPh>
    <rPh sb="5" eb="6">
      <t>モト</t>
    </rPh>
    <rPh sb="8" eb="10">
      <t>ウケオイ</t>
    </rPh>
    <rPh sb="10" eb="12">
      <t>ギョウシャ</t>
    </rPh>
    <rPh sb="13" eb="15">
      <t>エキム</t>
    </rPh>
    <rPh sb="15" eb="17">
      <t>ショクイン</t>
    </rPh>
    <phoneticPr fontId="1"/>
  </si>
  <si>
    <t>T</t>
    <phoneticPr fontId="1"/>
  </si>
  <si>
    <t>S以外の請負業者</t>
    <rPh sb="1" eb="3">
      <t>イガイ</t>
    </rPh>
    <rPh sb="4" eb="6">
      <t>ウケオイ</t>
    </rPh>
    <rPh sb="6" eb="8">
      <t>ギョウシャ</t>
    </rPh>
    <phoneticPr fontId="1"/>
  </si>
  <si>
    <t>EA1</t>
  </si>
  <si>
    <t>（旧）東京研修センタ</t>
  </si>
  <si>
    <t>FA1</t>
  </si>
  <si>
    <t>原子力船附帯陸上施設</t>
  </si>
  <si>
    <t>FA2</t>
  </si>
  <si>
    <t>大湊施設　研究棟</t>
  </si>
  <si>
    <t>FB1</t>
  </si>
  <si>
    <t>原型炉Ｒ＆Ｄ棟</t>
  </si>
  <si>
    <t>GA1</t>
  </si>
  <si>
    <t>（旧）原船内炉施設</t>
  </si>
  <si>
    <t>HA1</t>
  </si>
  <si>
    <t>ＪＴ―６０実験準備棟</t>
  </si>
  <si>
    <t>HA2</t>
  </si>
  <si>
    <t>ＪＴ―６０附属実験棟</t>
  </si>
  <si>
    <t>HA3</t>
  </si>
  <si>
    <t>ＪＴ―６０実験棟</t>
  </si>
  <si>
    <t>HA4</t>
  </si>
  <si>
    <t>（旧）能動粒子線電源</t>
  </si>
  <si>
    <t>HA5</t>
  </si>
  <si>
    <t>ＪＴ－６０加熱電源棟</t>
  </si>
  <si>
    <t>HA6</t>
  </si>
  <si>
    <t>（旧）第１工学試験棟</t>
  </si>
  <si>
    <t>HA7</t>
  </si>
  <si>
    <t>ＪＴ６０廃棄物保管棟</t>
  </si>
  <si>
    <t>HA8</t>
  </si>
  <si>
    <t>ＪＴ－６０１次冷却棟</t>
  </si>
  <si>
    <t>HA9</t>
  </si>
  <si>
    <t>超伝導導体製作棟</t>
  </si>
  <si>
    <t>HB1</t>
  </si>
  <si>
    <t>ＪＴ－６０発電機棟</t>
  </si>
  <si>
    <t>HB2</t>
  </si>
  <si>
    <t>保管用地（１）</t>
  </si>
  <si>
    <t>HB3</t>
  </si>
  <si>
    <t>ＪＴ－６０機器収納棟</t>
  </si>
  <si>
    <t>HZ9</t>
  </si>
  <si>
    <t>那珂　構内全域</t>
  </si>
  <si>
    <t>IA1</t>
  </si>
  <si>
    <t>スイッチヤード</t>
  </si>
  <si>
    <t>IA2</t>
  </si>
  <si>
    <t>加速器施設全域</t>
  </si>
  <si>
    <t>IA3</t>
  </si>
  <si>
    <t>実験施設全域</t>
  </si>
  <si>
    <t>IA4</t>
  </si>
  <si>
    <t>物質生命科学実験施設</t>
  </si>
  <si>
    <t>IA5</t>
  </si>
  <si>
    <t>ハドロン実験施設</t>
  </si>
  <si>
    <t>IA6</t>
  </si>
  <si>
    <t>ニュートリノ実験施設</t>
  </si>
  <si>
    <t>IA7</t>
  </si>
  <si>
    <t>素粒子原子核実験施設</t>
  </si>
  <si>
    <t>IZ9</t>
  </si>
  <si>
    <t>ＪＰセ　構内全域</t>
  </si>
  <si>
    <t>JA1</t>
  </si>
  <si>
    <t>大型放射光入射系建家</t>
  </si>
  <si>
    <t>JA2</t>
  </si>
  <si>
    <t>大型放射光施設</t>
  </si>
  <si>
    <t>JB1</t>
  </si>
  <si>
    <t>木津　実験棟</t>
  </si>
  <si>
    <t>JB2</t>
  </si>
  <si>
    <t>木津　実験棟（Ｘ線）</t>
  </si>
  <si>
    <t>JZ9</t>
  </si>
  <si>
    <t>大型放射光　構内全域</t>
  </si>
  <si>
    <t>拠点コード</t>
    <rPh sb="0" eb="2">
      <t>キョテン</t>
    </rPh>
    <phoneticPr fontId="2"/>
  </si>
  <si>
    <t>拠点コード</t>
    <rPh sb="0" eb="2">
      <t>キョテン</t>
    </rPh>
    <phoneticPr fontId="1"/>
  </si>
  <si>
    <t>高崎量子応用研究所</t>
    <rPh sb="0" eb="2">
      <t>タカサキ</t>
    </rPh>
    <rPh sb="2" eb="4">
      <t>リョウシ</t>
    </rPh>
    <rPh sb="4" eb="6">
      <t>オウヨウ</t>
    </rPh>
    <rPh sb="6" eb="9">
      <t>ケンキュウショ</t>
    </rPh>
    <phoneticPr fontId="4"/>
  </si>
  <si>
    <t>管理部</t>
    <rPh sb="0" eb="3">
      <t>カンリブ</t>
    </rPh>
    <phoneticPr fontId="4"/>
  </si>
  <si>
    <t>関西光量子科学研究所</t>
    <rPh sb="0" eb="2">
      <t>カンサイ</t>
    </rPh>
    <rPh sb="2" eb="3">
      <t>コウ</t>
    </rPh>
    <rPh sb="3" eb="5">
      <t>リョウシ</t>
    </rPh>
    <rPh sb="5" eb="7">
      <t>カガク</t>
    </rPh>
    <rPh sb="7" eb="10">
      <t>ケンキュウショ</t>
    </rPh>
    <phoneticPr fontId="5"/>
  </si>
  <si>
    <t>管理部　庶務課</t>
    <rPh sb="0" eb="3">
      <t>カンリブ</t>
    </rPh>
    <rPh sb="4" eb="7">
      <t>ショムカ</t>
    </rPh>
    <phoneticPr fontId="4"/>
  </si>
  <si>
    <t>管理部　経理・契約課</t>
    <rPh sb="0" eb="3">
      <t>カンリブ</t>
    </rPh>
    <rPh sb="4" eb="6">
      <t>ケイリ</t>
    </rPh>
    <rPh sb="7" eb="9">
      <t>ケイヤク</t>
    </rPh>
    <rPh sb="9" eb="10">
      <t>カ</t>
    </rPh>
    <phoneticPr fontId="4"/>
  </si>
  <si>
    <t>管理部　保安管理課</t>
    <rPh sb="0" eb="3">
      <t>カンリブ</t>
    </rPh>
    <rPh sb="4" eb="6">
      <t>ホアン</t>
    </rPh>
    <rPh sb="6" eb="9">
      <t>カンリカ</t>
    </rPh>
    <phoneticPr fontId="4"/>
  </si>
  <si>
    <t>管理部　工務課</t>
    <rPh sb="0" eb="3">
      <t>カンリブ</t>
    </rPh>
    <rPh sb="4" eb="7">
      <t>コウムカ</t>
    </rPh>
    <phoneticPr fontId="4"/>
  </si>
  <si>
    <t>先進ビーム利用施設部</t>
    <rPh sb="0" eb="2">
      <t>センシン</t>
    </rPh>
    <rPh sb="5" eb="7">
      <t>リヨウ</t>
    </rPh>
    <rPh sb="7" eb="9">
      <t>シセツ</t>
    </rPh>
    <rPh sb="9" eb="10">
      <t>ブ</t>
    </rPh>
    <phoneticPr fontId="4"/>
  </si>
  <si>
    <r>
      <rPr>
        <sz val="11"/>
        <color rgb="FFFF0000"/>
        <rFont val="ＭＳ Ｐゴシック"/>
        <family val="3"/>
        <charset val="128"/>
      </rPr>
      <t>先進ビーム利用施設部</t>
    </r>
    <r>
      <rPr>
        <sz val="11"/>
        <rFont val="ＭＳ Ｐゴシック"/>
        <family val="3"/>
        <charset val="128"/>
      </rPr>
      <t>　利用管理課</t>
    </r>
    <rPh sb="0" eb="2">
      <t>センシン</t>
    </rPh>
    <rPh sb="5" eb="7">
      <t>リヨウ</t>
    </rPh>
    <rPh sb="7" eb="9">
      <t>シセツ</t>
    </rPh>
    <rPh sb="9" eb="10">
      <t>ブ</t>
    </rPh>
    <rPh sb="11" eb="13">
      <t>リヨウ</t>
    </rPh>
    <rPh sb="13" eb="15">
      <t>カンリ</t>
    </rPh>
    <rPh sb="15" eb="16">
      <t>カ</t>
    </rPh>
    <phoneticPr fontId="4"/>
  </si>
  <si>
    <r>
      <rPr>
        <sz val="11"/>
        <color rgb="FFFF0000"/>
        <rFont val="ＭＳ Ｐゴシック"/>
        <family val="3"/>
        <charset val="128"/>
      </rPr>
      <t>先進ビーム利用施設部</t>
    </r>
    <r>
      <rPr>
        <sz val="11"/>
        <rFont val="ＭＳ Ｐゴシック"/>
        <family val="3"/>
        <charset val="128"/>
      </rPr>
      <t>　イオン加速器管理課</t>
    </r>
    <rPh sb="0" eb="2">
      <t>センシン</t>
    </rPh>
    <rPh sb="5" eb="7">
      <t>リヨウ</t>
    </rPh>
    <rPh sb="7" eb="9">
      <t>シセツ</t>
    </rPh>
    <rPh sb="9" eb="10">
      <t>ブ</t>
    </rPh>
    <rPh sb="14" eb="17">
      <t>カソクキ</t>
    </rPh>
    <rPh sb="17" eb="20">
      <t>カンリカ</t>
    </rPh>
    <phoneticPr fontId="4"/>
  </si>
  <si>
    <r>
      <rPr>
        <sz val="11"/>
        <color rgb="FFFF0000"/>
        <rFont val="ＭＳ Ｐゴシック"/>
        <family val="3"/>
        <charset val="128"/>
      </rPr>
      <t>先進ビーム利用施設部</t>
    </r>
    <r>
      <rPr>
        <sz val="11"/>
        <rFont val="ＭＳ Ｐゴシック"/>
        <family val="3"/>
        <charset val="128"/>
      </rPr>
      <t>　照射施設管理課</t>
    </r>
    <rPh sb="0" eb="2">
      <t>センシン</t>
    </rPh>
    <rPh sb="5" eb="7">
      <t>リヨウ</t>
    </rPh>
    <rPh sb="7" eb="9">
      <t>シセツ</t>
    </rPh>
    <rPh sb="9" eb="10">
      <t>ブ</t>
    </rPh>
    <rPh sb="11" eb="13">
      <t>ショウシャ</t>
    </rPh>
    <rPh sb="13" eb="15">
      <t>シセツ</t>
    </rPh>
    <rPh sb="15" eb="17">
      <t>カンリ</t>
    </rPh>
    <rPh sb="17" eb="18">
      <t>カ</t>
    </rPh>
    <phoneticPr fontId="4"/>
  </si>
  <si>
    <r>
      <rPr>
        <sz val="11"/>
        <color rgb="FFFF0000"/>
        <rFont val="ＭＳ Ｐゴシック"/>
        <family val="3"/>
        <charset val="128"/>
      </rPr>
      <t>先進ビーム利用施設部</t>
    </r>
    <r>
      <rPr>
        <sz val="11"/>
        <rFont val="ＭＳ Ｐゴシック"/>
        <family val="3"/>
        <charset val="128"/>
      </rPr>
      <t>　ビーム技術開発課</t>
    </r>
    <rPh sb="0" eb="2">
      <t>センシン</t>
    </rPh>
    <rPh sb="5" eb="7">
      <t>リヨウ</t>
    </rPh>
    <rPh sb="7" eb="9">
      <t>シセツ</t>
    </rPh>
    <rPh sb="9" eb="10">
      <t>ブ</t>
    </rPh>
    <rPh sb="14" eb="16">
      <t>ギジュツ</t>
    </rPh>
    <rPh sb="16" eb="19">
      <t>カイハツカ</t>
    </rPh>
    <phoneticPr fontId="4"/>
  </si>
  <si>
    <t>V</t>
  </si>
  <si>
    <t>量子機能創製研究センター</t>
    <rPh sb="0" eb="2">
      <t>リョウシ</t>
    </rPh>
    <rPh sb="2" eb="4">
      <t>キノウ</t>
    </rPh>
    <rPh sb="4" eb="6">
      <t>ソウセイ</t>
    </rPh>
    <rPh sb="6" eb="8">
      <t>ケンキュウ</t>
    </rPh>
    <phoneticPr fontId="3"/>
  </si>
  <si>
    <t>ﾊ</t>
  </si>
  <si>
    <t>量子機能創製研究ｾﾝﾀｰ　量子センシング</t>
    <rPh sb="0" eb="2">
      <t>リョウシ</t>
    </rPh>
    <rPh sb="2" eb="4">
      <t>キノウ</t>
    </rPh>
    <rPh sb="4" eb="6">
      <t>ソウセイ</t>
    </rPh>
    <rPh sb="6" eb="8">
      <t>ケンキュウ</t>
    </rPh>
    <rPh sb="13" eb="15">
      <t>リョウシ</t>
    </rPh>
    <phoneticPr fontId="3"/>
  </si>
  <si>
    <t>ﾋ</t>
  </si>
  <si>
    <t>量子機能創製研究ｾﾝﾀｰ　二次元物質ｽﾋﾟﾝﾌｫﾄﾆｸｽ</t>
    <rPh sb="0" eb="2">
      <t>リョウシ</t>
    </rPh>
    <rPh sb="2" eb="4">
      <t>キノウ</t>
    </rPh>
    <rPh sb="4" eb="6">
      <t>ソウセイ</t>
    </rPh>
    <rPh sb="6" eb="8">
      <t>ケンキュウ</t>
    </rPh>
    <rPh sb="13" eb="16">
      <t>ニジゲン</t>
    </rPh>
    <rPh sb="16" eb="18">
      <t>ブッシツ</t>
    </rPh>
    <phoneticPr fontId="3"/>
  </si>
  <si>
    <t>ﾌ</t>
  </si>
  <si>
    <t>量子機能創製研究ｾﾝﾀｰ　レーザー冷却イオン</t>
    <rPh sb="0" eb="2">
      <t>リョウシ</t>
    </rPh>
    <rPh sb="2" eb="4">
      <t>キノウ</t>
    </rPh>
    <rPh sb="4" eb="6">
      <t>ソウセイ</t>
    </rPh>
    <rPh sb="6" eb="8">
      <t>ケンキュウ</t>
    </rPh>
    <rPh sb="17" eb="19">
      <t>レイキャク</t>
    </rPh>
    <phoneticPr fontId="3"/>
  </si>
  <si>
    <t>ﾍ</t>
  </si>
  <si>
    <t>量子機能創製研究ｾﾝﾀｰ　光スピン量子制御</t>
    <rPh sb="0" eb="2">
      <t>リョウシ</t>
    </rPh>
    <rPh sb="2" eb="4">
      <t>キノウ</t>
    </rPh>
    <rPh sb="4" eb="6">
      <t>ソウセイ</t>
    </rPh>
    <rPh sb="6" eb="8">
      <t>ケンキュウ</t>
    </rPh>
    <rPh sb="13" eb="14">
      <t>ヒカリ</t>
    </rPh>
    <rPh sb="17" eb="19">
      <t>リョウシ</t>
    </rPh>
    <rPh sb="19" eb="21">
      <t>セイギョ</t>
    </rPh>
    <phoneticPr fontId="3"/>
  </si>
  <si>
    <t>ﾎ</t>
  </si>
  <si>
    <t>量子機能創製研究ｾﾝﾀｰ　量子材料理論</t>
    <rPh sb="0" eb="2">
      <t>リョウシ</t>
    </rPh>
    <rPh sb="2" eb="4">
      <t>キノウ</t>
    </rPh>
    <rPh sb="4" eb="6">
      <t>ソウセイ</t>
    </rPh>
    <rPh sb="6" eb="8">
      <t>ケンキュウ</t>
    </rPh>
    <rPh sb="13" eb="15">
      <t>リョウシ</t>
    </rPh>
    <rPh sb="15" eb="17">
      <t>ザイリョウ</t>
    </rPh>
    <rPh sb="17" eb="19">
      <t>リロン</t>
    </rPh>
    <phoneticPr fontId="3"/>
  </si>
  <si>
    <t>ﾏ</t>
  </si>
  <si>
    <t>量子機能創製研究ｾﾝﾀｰ　希土類量子デバイス</t>
    <rPh sb="0" eb="2">
      <t>リョウシ</t>
    </rPh>
    <rPh sb="2" eb="4">
      <t>キノウ</t>
    </rPh>
    <rPh sb="4" eb="6">
      <t>ソウセイ</t>
    </rPh>
    <rPh sb="6" eb="8">
      <t>ケンキュウ</t>
    </rPh>
    <rPh sb="13" eb="16">
      <t>キドルイ</t>
    </rPh>
    <rPh sb="16" eb="18">
      <t>リョウシ</t>
    </rPh>
    <phoneticPr fontId="3"/>
  </si>
  <si>
    <t>ﾐ</t>
  </si>
  <si>
    <t>量子機創創製研究ｾﾝﾀｰ　量子材料超微細加工</t>
    <rPh sb="0" eb="2">
      <t>リョウシ</t>
    </rPh>
    <rPh sb="2" eb="3">
      <t>キ</t>
    </rPh>
    <rPh sb="3" eb="4">
      <t>ソウ</t>
    </rPh>
    <rPh sb="4" eb="6">
      <t>ソウセイ</t>
    </rPh>
    <rPh sb="6" eb="8">
      <t>ケンキュウ</t>
    </rPh>
    <rPh sb="13" eb="15">
      <t>リョウシ</t>
    </rPh>
    <rPh sb="15" eb="17">
      <t>ザイリョウ</t>
    </rPh>
    <rPh sb="17" eb="20">
      <t>チョウビサイ</t>
    </rPh>
    <rPh sb="20" eb="22">
      <t>カコウ</t>
    </rPh>
    <phoneticPr fontId="3"/>
  </si>
  <si>
    <t>先端機能材料研究部</t>
    <rPh sb="0" eb="2">
      <t>センタン</t>
    </rPh>
    <rPh sb="2" eb="4">
      <t>キノウ</t>
    </rPh>
    <rPh sb="4" eb="6">
      <t>ザイリョウ</t>
    </rPh>
    <rPh sb="6" eb="8">
      <t>ケンキュウ</t>
    </rPh>
    <rPh sb="8" eb="9">
      <t>ブ</t>
    </rPh>
    <phoneticPr fontId="4"/>
  </si>
  <si>
    <t>ｱ</t>
  </si>
  <si>
    <r>
      <t>先端機能材料研究部　</t>
    </r>
    <r>
      <rPr>
        <sz val="11"/>
        <color rgb="FFFF0000"/>
        <rFont val="ＭＳ Ｐゴシック"/>
        <family val="3"/>
        <charset val="128"/>
      </rPr>
      <t>ナノ構造制御高分子材料</t>
    </r>
    <rPh sb="0" eb="2">
      <t>センタン</t>
    </rPh>
    <rPh sb="2" eb="4">
      <t>キノウ</t>
    </rPh>
    <rPh sb="4" eb="6">
      <t>ザイリョウ</t>
    </rPh>
    <rPh sb="6" eb="8">
      <t>ケンキュウ</t>
    </rPh>
    <rPh sb="8" eb="9">
      <t>ブ</t>
    </rPh>
    <rPh sb="12" eb="14">
      <t>コウゾウ</t>
    </rPh>
    <rPh sb="14" eb="16">
      <t>セイギョ</t>
    </rPh>
    <rPh sb="16" eb="17">
      <t>コウ</t>
    </rPh>
    <rPh sb="17" eb="19">
      <t>ブンシ</t>
    </rPh>
    <rPh sb="19" eb="21">
      <t>ザイリョウ</t>
    </rPh>
    <phoneticPr fontId="4"/>
  </si>
  <si>
    <t>ｲ</t>
  </si>
  <si>
    <r>
      <t>先端機能材料研究部　</t>
    </r>
    <r>
      <rPr>
        <sz val="11"/>
        <color rgb="FFFF0000"/>
        <rFont val="ＭＳ Ｐゴシック"/>
        <family val="3"/>
        <charset val="128"/>
      </rPr>
      <t>水素エネルギー変換デバイス</t>
    </r>
    <rPh sb="0" eb="2">
      <t>センタン</t>
    </rPh>
    <rPh sb="2" eb="4">
      <t>キノウ</t>
    </rPh>
    <rPh sb="4" eb="6">
      <t>ザイリョウ</t>
    </rPh>
    <rPh sb="6" eb="8">
      <t>ケンキュウ</t>
    </rPh>
    <rPh sb="8" eb="9">
      <t>ブ</t>
    </rPh>
    <rPh sb="10" eb="12">
      <t>スイソ</t>
    </rPh>
    <rPh sb="17" eb="19">
      <t>ヘンカン</t>
    </rPh>
    <phoneticPr fontId="4"/>
  </si>
  <si>
    <t>ｵ</t>
  </si>
  <si>
    <r>
      <t>先端機能材料研究部　</t>
    </r>
    <r>
      <rPr>
        <sz val="11"/>
        <color rgb="FFFF0000"/>
        <rFont val="ＭＳ Ｐゴシック"/>
        <family val="3"/>
        <charset val="128"/>
      </rPr>
      <t>エネルギー再生材料</t>
    </r>
    <rPh sb="0" eb="2">
      <t>センタン</t>
    </rPh>
    <rPh sb="2" eb="4">
      <t>キノウ</t>
    </rPh>
    <rPh sb="4" eb="6">
      <t>ザイリョウ</t>
    </rPh>
    <rPh sb="6" eb="8">
      <t>ケンキュウ</t>
    </rPh>
    <rPh sb="8" eb="9">
      <t>ブ</t>
    </rPh>
    <rPh sb="15" eb="17">
      <t>サイセイ</t>
    </rPh>
    <rPh sb="17" eb="19">
      <t>ザイリョウ</t>
    </rPh>
    <phoneticPr fontId="4"/>
  </si>
  <si>
    <t>ｶ</t>
  </si>
  <si>
    <r>
      <t>先端機能材料研究部　</t>
    </r>
    <r>
      <rPr>
        <sz val="11"/>
        <color rgb="FFFF0000"/>
        <rFont val="ＭＳ Ｐゴシック"/>
        <family val="3"/>
        <charset val="128"/>
      </rPr>
      <t>先進バイオデバイス</t>
    </r>
    <rPh sb="0" eb="2">
      <t>センタン</t>
    </rPh>
    <rPh sb="2" eb="4">
      <t>キノウ</t>
    </rPh>
    <rPh sb="4" eb="6">
      <t>ザイリョウ</t>
    </rPh>
    <rPh sb="6" eb="8">
      <t>ケンキュウ</t>
    </rPh>
    <rPh sb="8" eb="9">
      <t>ブ</t>
    </rPh>
    <rPh sb="10" eb="12">
      <t>センシン</t>
    </rPh>
    <phoneticPr fontId="4"/>
  </si>
  <si>
    <t>量子バイオ基盤研究部</t>
    <rPh sb="0" eb="2">
      <t>リョウシ</t>
    </rPh>
    <rPh sb="5" eb="7">
      <t>キバン</t>
    </rPh>
    <rPh sb="7" eb="9">
      <t>ケンキュウ</t>
    </rPh>
    <rPh sb="9" eb="10">
      <t>ブ</t>
    </rPh>
    <phoneticPr fontId="4"/>
  </si>
  <si>
    <t>ﾀ</t>
  </si>
  <si>
    <t>量子バイオ基盤研究部　量子バイオ技術応用</t>
    <rPh sb="0" eb="2">
      <t>リョウシ</t>
    </rPh>
    <rPh sb="5" eb="7">
      <t>キバン</t>
    </rPh>
    <rPh sb="7" eb="9">
      <t>ケンキュウ</t>
    </rPh>
    <rPh sb="9" eb="10">
      <t>ブ</t>
    </rPh>
    <rPh sb="11" eb="13">
      <t>リョウシ</t>
    </rPh>
    <rPh sb="16" eb="18">
      <t>ギジュツ</t>
    </rPh>
    <rPh sb="18" eb="20">
      <t>オウヨウ</t>
    </rPh>
    <phoneticPr fontId="4"/>
  </si>
  <si>
    <t>ﾁ</t>
  </si>
  <si>
    <t>量子バイオ基盤研究部　環境耐性遺伝子</t>
    <rPh sb="0" eb="2">
      <t>リョウシ</t>
    </rPh>
    <rPh sb="5" eb="7">
      <t>キバン</t>
    </rPh>
    <rPh sb="7" eb="9">
      <t>ケンキュウ</t>
    </rPh>
    <rPh sb="9" eb="10">
      <t>ブ</t>
    </rPh>
    <rPh sb="11" eb="13">
      <t>カンキョウ</t>
    </rPh>
    <rPh sb="13" eb="15">
      <t>タイセイ</t>
    </rPh>
    <rPh sb="15" eb="18">
      <t>イデンシ</t>
    </rPh>
    <phoneticPr fontId="4"/>
  </si>
  <si>
    <t>ﾂ</t>
  </si>
  <si>
    <t>量子バイオ基盤研究部　ＲＩ医療応用</t>
    <rPh sb="0" eb="2">
      <t>リョウシ</t>
    </rPh>
    <rPh sb="5" eb="7">
      <t>キバン</t>
    </rPh>
    <rPh sb="7" eb="9">
      <t>ケンキュウ</t>
    </rPh>
    <rPh sb="9" eb="10">
      <t>ブ</t>
    </rPh>
    <rPh sb="13" eb="15">
      <t>イリョウ</t>
    </rPh>
    <rPh sb="15" eb="17">
      <t>オウヨウ</t>
    </rPh>
    <phoneticPr fontId="4"/>
  </si>
  <si>
    <t>ﾃ</t>
  </si>
  <si>
    <t>量子バイオ基盤研究部　ＲＩイメージング</t>
    <rPh sb="0" eb="2">
      <t>リョウシ</t>
    </rPh>
    <rPh sb="5" eb="7">
      <t>キバン</t>
    </rPh>
    <rPh sb="7" eb="9">
      <t>ケンキュウ</t>
    </rPh>
    <rPh sb="9" eb="10">
      <t>ブ</t>
    </rPh>
    <phoneticPr fontId="4"/>
  </si>
  <si>
    <t>研究企画部</t>
    <rPh sb="0" eb="2">
      <t>ケンキュウ</t>
    </rPh>
    <rPh sb="2" eb="4">
      <t>キカク</t>
    </rPh>
    <rPh sb="4" eb="5">
      <t>ブ</t>
    </rPh>
    <phoneticPr fontId="4"/>
  </si>
  <si>
    <t>P3</t>
  </si>
  <si>
    <t>研究企画部（施設共用：TIARA施設）</t>
    <rPh sb="0" eb="2">
      <t>ケンキュウ</t>
    </rPh>
    <rPh sb="2" eb="4">
      <t>キカク</t>
    </rPh>
    <rPh sb="4" eb="5">
      <t>ブ</t>
    </rPh>
    <rPh sb="6" eb="8">
      <t>シセツ</t>
    </rPh>
    <rPh sb="8" eb="10">
      <t>キョウヨウ</t>
    </rPh>
    <rPh sb="16" eb="18">
      <t>シセツ</t>
    </rPh>
    <phoneticPr fontId="4"/>
  </si>
  <si>
    <t>P4</t>
  </si>
  <si>
    <t>研究企画部（施設共用：γ・電子線照射施設）</t>
    <rPh sb="0" eb="2">
      <t>ケンキュウ</t>
    </rPh>
    <rPh sb="2" eb="4">
      <t>キカク</t>
    </rPh>
    <rPh sb="4" eb="5">
      <t>ブ</t>
    </rPh>
    <rPh sb="6" eb="8">
      <t>シセツ</t>
    </rPh>
    <rPh sb="8" eb="10">
      <t>キョウヨウ</t>
    </rPh>
    <rPh sb="13" eb="16">
      <t>デンシセン</t>
    </rPh>
    <rPh sb="16" eb="18">
      <t>ショウシャ</t>
    </rPh>
    <rPh sb="18" eb="20">
      <t>シセツ</t>
    </rPh>
    <phoneticPr fontId="4"/>
  </si>
  <si>
    <t>W</t>
  </si>
  <si>
    <t>関西光量子科学研究所</t>
    <rPh sb="0" eb="2">
      <t>カンサイ</t>
    </rPh>
    <rPh sb="2" eb="3">
      <t>コウ</t>
    </rPh>
    <rPh sb="3" eb="5">
      <t>リョウシ</t>
    </rPh>
    <rPh sb="5" eb="7">
      <t>カガク</t>
    </rPh>
    <rPh sb="7" eb="10">
      <t>ケンキュウショ</t>
    </rPh>
    <phoneticPr fontId="4"/>
  </si>
  <si>
    <t>(関西)管理部</t>
    <rPh sb="1" eb="3">
      <t>カンサイ</t>
    </rPh>
    <rPh sb="4" eb="7">
      <t>カンリブ</t>
    </rPh>
    <phoneticPr fontId="4"/>
  </si>
  <si>
    <t>(関西)管理部　庶務課</t>
    <rPh sb="1" eb="3">
      <t>カンサイ</t>
    </rPh>
    <rPh sb="4" eb="7">
      <t>カンリブ</t>
    </rPh>
    <rPh sb="8" eb="11">
      <t>ショムカ</t>
    </rPh>
    <phoneticPr fontId="4"/>
  </si>
  <si>
    <t>(関西)管理部　経理・契約課</t>
    <rPh sb="1" eb="3">
      <t>カンサイ</t>
    </rPh>
    <rPh sb="4" eb="7">
      <t>カンリブ</t>
    </rPh>
    <rPh sb="8" eb="10">
      <t>ケイリ</t>
    </rPh>
    <rPh sb="11" eb="13">
      <t>ケイヤク</t>
    </rPh>
    <rPh sb="13" eb="14">
      <t>カ</t>
    </rPh>
    <phoneticPr fontId="4"/>
  </si>
  <si>
    <t>(関西)管理部　保安管理課</t>
    <rPh sb="1" eb="3">
      <t>カンサイ</t>
    </rPh>
    <rPh sb="4" eb="7">
      <t>カンリブ</t>
    </rPh>
    <rPh sb="8" eb="10">
      <t>ホアン</t>
    </rPh>
    <rPh sb="10" eb="13">
      <t>カンリカ</t>
    </rPh>
    <phoneticPr fontId="4"/>
  </si>
  <si>
    <t>(関西)管理部　工務課</t>
    <rPh sb="1" eb="3">
      <t>カンサイ</t>
    </rPh>
    <rPh sb="4" eb="7">
      <t>カンリブ</t>
    </rPh>
    <rPh sb="8" eb="11">
      <t>コウムカ</t>
    </rPh>
    <phoneticPr fontId="4"/>
  </si>
  <si>
    <t>W</t>
    <phoneticPr fontId="2"/>
  </si>
  <si>
    <t>量子応用光学研究部</t>
    <rPh sb="0" eb="2">
      <t>リョウシ</t>
    </rPh>
    <rPh sb="2" eb="4">
      <t>オウヨウ</t>
    </rPh>
    <rPh sb="4" eb="6">
      <t>コウガク</t>
    </rPh>
    <rPh sb="6" eb="9">
      <t>ケンキュウブ</t>
    </rPh>
    <phoneticPr fontId="69"/>
  </si>
  <si>
    <t>量子応用光学研究部（木津）　レーザー駆動イオン加速器開発</t>
    <rPh sb="0" eb="2">
      <t>リョウシ</t>
    </rPh>
    <rPh sb="2" eb="4">
      <t>オウヨウ</t>
    </rPh>
    <rPh sb="4" eb="6">
      <t>コウガク</t>
    </rPh>
    <rPh sb="6" eb="9">
      <t>ケンキュウブ</t>
    </rPh>
    <rPh sb="10" eb="12">
      <t>キズ</t>
    </rPh>
    <rPh sb="18" eb="20">
      <t>クドウ</t>
    </rPh>
    <rPh sb="23" eb="26">
      <t>カソクキ</t>
    </rPh>
    <rPh sb="26" eb="28">
      <t>カイハツ</t>
    </rPh>
    <phoneticPr fontId="69"/>
  </si>
  <si>
    <t>量子応用光学研究部（木津）　X線超微細加工技術研究</t>
    <rPh sb="0" eb="2">
      <t>リョウシ</t>
    </rPh>
    <rPh sb="2" eb="4">
      <t>オウヨウ</t>
    </rPh>
    <rPh sb="4" eb="6">
      <t>コウガク</t>
    </rPh>
    <rPh sb="6" eb="9">
      <t>ケンキュウブ</t>
    </rPh>
    <rPh sb="10" eb="12">
      <t>キズ</t>
    </rPh>
    <rPh sb="15" eb="16">
      <t>セン</t>
    </rPh>
    <rPh sb="16" eb="17">
      <t>チョウ</t>
    </rPh>
    <rPh sb="17" eb="19">
      <t>ビサイ</t>
    </rPh>
    <rPh sb="19" eb="21">
      <t>カコウ</t>
    </rPh>
    <rPh sb="21" eb="23">
      <t>ギジュツ</t>
    </rPh>
    <rPh sb="23" eb="25">
      <t>ケンキュウ</t>
    </rPh>
    <phoneticPr fontId="69"/>
  </si>
  <si>
    <t>量子応用光学研究部（木津）　超高速電子ダイナミクス研究</t>
    <rPh sb="0" eb="2">
      <t>リョウシ</t>
    </rPh>
    <rPh sb="2" eb="4">
      <t>オウヨウ</t>
    </rPh>
    <rPh sb="4" eb="6">
      <t>コウガク</t>
    </rPh>
    <rPh sb="6" eb="9">
      <t>ケンキュウブ</t>
    </rPh>
    <rPh sb="10" eb="12">
      <t>キズ</t>
    </rPh>
    <rPh sb="14" eb="17">
      <t>チョウコウソク</t>
    </rPh>
    <rPh sb="17" eb="19">
      <t>デンシ</t>
    </rPh>
    <rPh sb="25" eb="27">
      <t>ケンキュウ</t>
    </rPh>
    <phoneticPr fontId="69"/>
  </si>
  <si>
    <t>量子応用光学研究部（木津）　レーザー医療応用研究</t>
    <rPh sb="0" eb="2">
      <t>リョウシ</t>
    </rPh>
    <rPh sb="2" eb="4">
      <t>オウヨウ</t>
    </rPh>
    <rPh sb="4" eb="6">
      <t>コウガク</t>
    </rPh>
    <rPh sb="6" eb="9">
      <t>ケンキュウブ</t>
    </rPh>
    <rPh sb="10" eb="12">
      <t>キズ</t>
    </rPh>
    <rPh sb="18" eb="20">
      <t>イリョウ</t>
    </rPh>
    <rPh sb="20" eb="22">
      <t>オウヨウ</t>
    </rPh>
    <rPh sb="22" eb="24">
      <t>ケンキュウ</t>
    </rPh>
    <phoneticPr fontId="69"/>
  </si>
  <si>
    <t>光量子ビーム科学研究部（木津）</t>
    <rPh sb="0" eb="1">
      <t>ヒカリ</t>
    </rPh>
    <rPh sb="1" eb="3">
      <t>リョウシ</t>
    </rPh>
    <rPh sb="6" eb="8">
      <t>カガク</t>
    </rPh>
    <rPh sb="8" eb="10">
      <t>ケンキュウ</t>
    </rPh>
    <rPh sb="10" eb="11">
      <t>ブ</t>
    </rPh>
    <rPh sb="12" eb="14">
      <t>キヅ</t>
    </rPh>
    <phoneticPr fontId="2"/>
  </si>
  <si>
    <r>
      <rPr>
        <sz val="11"/>
        <color rgb="FFFF0000"/>
        <rFont val="ＭＳ Ｐゴシック"/>
        <family val="3"/>
        <charset val="128"/>
        <scheme val="minor"/>
      </rPr>
      <t>光量子ビーム科学研究部（木津）</t>
    </r>
    <r>
      <rPr>
        <sz val="11"/>
        <rFont val="ＭＳ Ｐゴシック"/>
        <family val="3"/>
        <charset val="128"/>
      </rPr>
      <t>　装置・運転管理室</t>
    </r>
    <rPh sb="0" eb="1">
      <t>ヒカリ</t>
    </rPh>
    <rPh sb="1" eb="3">
      <t>リョウシ</t>
    </rPh>
    <rPh sb="6" eb="8">
      <t>カガク</t>
    </rPh>
    <rPh sb="8" eb="10">
      <t>ケンキュウ</t>
    </rPh>
    <rPh sb="10" eb="11">
      <t>ブ</t>
    </rPh>
    <rPh sb="12" eb="14">
      <t>キヅ</t>
    </rPh>
    <rPh sb="16" eb="18">
      <t>ソウチ</t>
    </rPh>
    <rPh sb="19" eb="21">
      <t>ウンテン</t>
    </rPh>
    <rPh sb="21" eb="23">
      <t>カンリ</t>
    </rPh>
    <rPh sb="23" eb="24">
      <t>シツ</t>
    </rPh>
    <phoneticPr fontId="2"/>
  </si>
  <si>
    <r>
      <rPr>
        <sz val="11"/>
        <color rgb="FFFF0000"/>
        <rFont val="ＭＳ Ｐゴシック"/>
        <family val="3"/>
        <charset val="128"/>
        <scheme val="minor"/>
      </rPr>
      <t>光量子ビーム科学研究部（木津）</t>
    </r>
    <r>
      <rPr>
        <sz val="11"/>
        <rFont val="ＭＳ Ｐゴシック"/>
        <family val="3"/>
        <charset val="128"/>
      </rPr>
      <t>　</t>
    </r>
    <r>
      <rPr>
        <sz val="11"/>
        <color rgb="FFFF0000"/>
        <rFont val="ＭＳ Ｐゴシック"/>
        <family val="3"/>
        <charset val="128"/>
        <scheme val="minor"/>
      </rPr>
      <t>先端レーザー科学研究Gr</t>
    </r>
    <rPh sb="0" eb="1">
      <t>ヒカリ</t>
    </rPh>
    <rPh sb="1" eb="3">
      <t>リョウシ</t>
    </rPh>
    <rPh sb="6" eb="8">
      <t>カガク</t>
    </rPh>
    <rPh sb="8" eb="10">
      <t>ケンキュウ</t>
    </rPh>
    <rPh sb="10" eb="11">
      <t>ブ</t>
    </rPh>
    <rPh sb="12" eb="14">
      <t>キヅ</t>
    </rPh>
    <rPh sb="16" eb="18">
      <t>センタン</t>
    </rPh>
    <rPh sb="22" eb="24">
      <t>カガク</t>
    </rPh>
    <rPh sb="24" eb="26">
      <t>ケンキュウ</t>
    </rPh>
    <phoneticPr fontId="2"/>
  </si>
  <si>
    <t>光量子ビーム科学研究部（木津）　高強度場科学研究Gr</t>
    <rPh sb="0" eb="1">
      <t>ヒカリ</t>
    </rPh>
    <rPh sb="1" eb="3">
      <t>リョウシ</t>
    </rPh>
    <rPh sb="6" eb="8">
      <t>カガク</t>
    </rPh>
    <rPh sb="8" eb="10">
      <t>ケンキュウ</t>
    </rPh>
    <rPh sb="10" eb="11">
      <t>ブ</t>
    </rPh>
    <rPh sb="12" eb="14">
      <t>キヅ</t>
    </rPh>
    <rPh sb="16" eb="19">
      <t>コウキョウド</t>
    </rPh>
    <rPh sb="19" eb="20">
      <t>バ</t>
    </rPh>
    <rPh sb="20" eb="22">
      <t>カガク</t>
    </rPh>
    <rPh sb="22" eb="24">
      <t>ケンキュウ</t>
    </rPh>
    <phoneticPr fontId="2"/>
  </si>
  <si>
    <t>光量子ビーム科学研究部(木津)　LSCガンマ線研究Gr</t>
    <rPh sb="0" eb="1">
      <t>ヒカリ</t>
    </rPh>
    <rPh sb="1" eb="3">
      <t>リョウシ</t>
    </rPh>
    <rPh sb="6" eb="8">
      <t>カガク</t>
    </rPh>
    <rPh sb="8" eb="11">
      <t>ケンキュウブ</t>
    </rPh>
    <rPh sb="12" eb="14">
      <t>キズ</t>
    </rPh>
    <rPh sb="22" eb="23">
      <t>セン</t>
    </rPh>
    <rPh sb="23" eb="25">
      <t>ケンキュウ</t>
    </rPh>
    <phoneticPr fontId="2"/>
  </si>
  <si>
    <t>放射光科学研究センター（播磨）</t>
    <rPh sb="0" eb="2">
      <t>ホウシャ</t>
    </rPh>
    <rPh sb="2" eb="3">
      <t>コウ</t>
    </rPh>
    <rPh sb="3" eb="5">
      <t>カガク</t>
    </rPh>
    <rPh sb="5" eb="7">
      <t>ケンキュウ</t>
    </rPh>
    <rPh sb="12" eb="14">
      <t>ハリマ</t>
    </rPh>
    <phoneticPr fontId="4"/>
  </si>
  <si>
    <t>放射光科学研究センター（播磨）　装置・運転管理室</t>
    <rPh sb="0" eb="2">
      <t>ホウシャ</t>
    </rPh>
    <rPh sb="2" eb="3">
      <t>コウ</t>
    </rPh>
    <rPh sb="3" eb="5">
      <t>カガク</t>
    </rPh>
    <rPh sb="5" eb="7">
      <t>ケンキュウ</t>
    </rPh>
    <rPh sb="12" eb="14">
      <t>ハリマ</t>
    </rPh>
    <rPh sb="16" eb="18">
      <t>ソウチ</t>
    </rPh>
    <rPh sb="19" eb="21">
      <t>ウンテン</t>
    </rPh>
    <rPh sb="21" eb="24">
      <t>カンリシツ</t>
    </rPh>
    <phoneticPr fontId="4"/>
  </si>
  <si>
    <t>放射光科学研究センター（播磨）　コヒーレントX線利用研究Gr</t>
    <rPh sb="0" eb="2">
      <t>ホウシャ</t>
    </rPh>
    <rPh sb="2" eb="3">
      <t>コウ</t>
    </rPh>
    <rPh sb="3" eb="5">
      <t>カガク</t>
    </rPh>
    <rPh sb="5" eb="7">
      <t>ケンキュウ</t>
    </rPh>
    <rPh sb="12" eb="14">
      <t>ハリマ</t>
    </rPh>
    <rPh sb="22" eb="24">
      <t>エックスセン</t>
    </rPh>
    <rPh sb="24" eb="26">
      <t>リヨウ</t>
    </rPh>
    <rPh sb="26" eb="28">
      <t>ケンキュウ</t>
    </rPh>
    <phoneticPr fontId="4"/>
  </si>
  <si>
    <r>
      <t>放射光科学研究センター（播磨）　</t>
    </r>
    <r>
      <rPr>
        <sz val="11"/>
        <color rgb="FFFF0000"/>
        <rFont val="ＭＳ Ｐゴシック"/>
        <family val="3"/>
        <charset val="128"/>
      </rPr>
      <t>水素材料科学研究Gr</t>
    </r>
    <rPh sb="0" eb="2">
      <t>ホウシャ</t>
    </rPh>
    <rPh sb="2" eb="3">
      <t>コウ</t>
    </rPh>
    <rPh sb="3" eb="5">
      <t>カガク</t>
    </rPh>
    <rPh sb="5" eb="7">
      <t>ケンキュウ</t>
    </rPh>
    <rPh sb="12" eb="14">
      <t>ハリマ</t>
    </rPh>
    <rPh sb="16" eb="18">
      <t>スイソ</t>
    </rPh>
    <rPh sb="18" eb="20">
      <t>ザイリョウ</t>
    </rPh>
    <rPh sb="20" eb="22">
      <t>カガク</t>
    </rPh>
    <rPh sb="22" eb="24">
      <t>ケンキュウ</t>
    </rPh>
    <phoneticPr fontId="4"/>
  </si>
  <si>
    <t>放射光科学研究センター（播磨）　磁性科学研究Gr</t>
    <rPh sb="0" eb="2">
      <t>ホウシャ</t>
    </rPh>
    <rPh sb="2" eb="3">
      <t>コウ</t>
    </rPh>
    <rPh sb="3" eb="5">
      <t>カガク</t>
    </rPh>
    <rPh sb="5" eb="7">
      <t>ケンキュウ</t>
    </rPh>
    <rPh sb="12" eb="14">
      <t>ハリマ</t>
    </rPh>
    <rPh sb="16" eb="18">
      <t>ジセイ</t>
    </rPh>
    <rPh sb="18" eb="20">
      <t>カガク</t>
    </rPh>
    <rPh sb="20" eb="22">
      <t>ケンキュウ</t>
    </rPh>
    <phoneticPr fontId="4"/>
  </si>
  <si>
    <t>放射光科学研究センター（播磨）　先進分光研究Gr</t>
    <rPh sb="0" eb="3">
      <t>ホウシャコウ</t>
    </rPh>
    <rPh sb="3" eb="5">
      <t>カガク</t>
    </rPh>
    <rPh sb="5" eb="7">
      <t>ケンキュウ</t>
    </rPh>
    <rPh sb="12" eb="14">
      <t>ハリマ</t>
    </rPh>
    <rPh sb="16" eb="18">
      <t>センシン</t>
    </rPh>
    <rPh sb="18" eb="20">
      <t>ブンコウ</t>
    </rPh>
    <rPh sb="20" eb="22">
      <t>ケンキュウ</t>
    </rPh>
    <phoneticPr fontId="2"/>
  </si>
  <si>
    <t>(関西)研究企画部</t>
    <rPh sb="1" eb="3">
      <t>カンサイ</t>
    </rPh>
    <rPh sb="4" eb="6">
      <t>ケンキュウ</t>
    </rPh>
    <rPh sb="6" eb="8">
      <t>キカク</t>
    </rPh>
    <rPh sb="8" eb="9">
      <t>ブ</t>
    </rPh>
    <phoneticPr fontId="4"/>
  </si>
  <si>
    <t>那珂研究所</t>
    <rPh sb="0" eb="2">
      <t>ナカ</t>
    </rPh>
    <rPh sb="2" eb="4">
      <t>ケンキュウ</t>
    </rPh>
    <rPh sb="4" eb="5">
      <t>ショ</t>
    </rPh>
    <phoneticPr fontId="4"/>
  </si>
  <si>
    <t>(那珂)管理部</t>
    <rPh sb="1" eb="3">
      <t>ナカ</t>
    </rPh>
    <rPh sb="4" eb="7">
      <t>カンリブ</t>
    </rPh>
    <phoneticPr fontId="4"/>
  </si>
  <si>
    <t>(那珂)管理部　庶務課</t>
    <rPh sb="1" eb="3">
      <t>ナカ</t>
    </rPh>
    <rPh sb="4" eb="7">
      <t>カンリブ</t>
    </rPh>
    <rPh sb="8" eb="11">
      <t>ショムカ</t>
    </rPh>
    <phoneticPr fontId="4"/>
  </si>
  <si>
    <t>(那珂)管理部　経理課</t>
    <rPh sb="1" eb="3">
      <t>ナカ</t>
    </rPh>
    <rPh sb="4" eb="7">
      <t>カンリブ</t>
    </rPh>
    <rPh sb="8" eb="11">
      <t>ケイリカ</t>
    </rPh>
    <phoneticPr fontId="4"/>
  </si>
  <si>
    <t>(那珂)管理部　契約課</t>
    <rPh sb="1" eb="3">
      <t>ナカ</t>
    </rPh>
    <rPh sb="4" eb="7">
      <t>カンリブ</t>
    </rPh>
    <rPh sb="8" eb="10">
      <t>ケイヤク</t>
    </rPh>
    <rPh sb="10" eb="11">
      <t>カ</t>
    </rPh>
    <phoneticPr fontId="4"/>
  </si>
  <si>
    <t>(那珂)管理部　保安管理課</t>
    <rPh sb="1" eb="3">
      <t>ナカ</t>
    </rPh>
    <rPh sb="4" eb="7">
      <t>カンリブ</t>
    </rPh>
    <rPh sb="8" eb="10">
      <t>ホアン</t>
    </rPh>
    <rPh sb="10" eb="13">
      <t>カンリカ</t>
    </rPh>
    <phoneticPr fontId="4"/>
  </si>
  <si>
    <t>(那珂)管理部　工務課</t>
    <rPh sb="1" eb="3">
      <t>ナカ</t>
    </rPh>
    <rPh sb="4" eb="7">
      <t>カンリブ</t>
    </rPh>
    <rPh sb="8" eb="11">
      <t>コウムカ</t>
    </rPh>
    <phoneticPr fontId="4"/>
  </si>
  <si>
    <t>ITERプロジェクト部</t>
    <rPh sb="10" eb="11">
      <t>ブ</t>
    </rPh>
    <phoneticPr fontId="4"/>
  </si>
  <si>
    <t>ITERプロジェクト部　ITER計画管理Gr</t>
    <rPh sb="10" eb="11">
      <t>ブ</t>
    </rPh>
    <rPh sb="16" eb="18">
      <t>ケイカク</t>
    </rPh>
    <rPh sb="18" eb="20">
      <t>カンリ</t>
    </rPh>
    <phoneticPr fontId="4"/>
  </si>
  <si>
    <t>ITERプロジェクト部　ITER人材・広報戦略Gr</t>
    <rPh sb="10" eb="11">
      <t>ブ</t>
    </rPh>
    <rPh sb="16" eb="18">
      <t>ジンザイ</t>
    </rPh>
    <rPh sb="19" eb="21">
      <t>コウホウ</t>
    </rPh>
    <rPh sb="21" eb="23">
      <t>センリャク</t>
    </rPh>
    <phoneticPr fontId="4"/>
  </si>
  <si>
    <t>ITERプロジェクト部　ITER連携戦略Gr</t>
    <rPh sb="10" eb="11">
      <t>ブ</t>
    </rPh>
    <rPh sb="16" eb="18">
      <t>レンケイ</t>
    </rPh>
    <rPh sb="18" eb="20">
      <t>センリャク</t>
    </rPh>
    <phoneticPr fontId="4"/>
  </si>
  <si>
    <t>ITERプロジェクト部　遠隔保守機器開発Gr</t>
    <rPh sb="10" eb="11">
      <t>ブ</t>
    </rPh>
    <rPh sb="12" eb="14">
      <t>エンカク</t>
    </rPh>
    <rPh sb="14" eb="16">
      <t>ホシュ</t>
    </rPh>
    <rPh sb="16" eb="18">
      <t>キキ</t>
    </rPh>
    <rPh sb="18" eb="20">
      <t>カイハツ</t>
    </rPh>
    <phoneticPr fontId="4"/>
  </si>
  <si>
    <t>ITERプロジェクト部　プラズマ対向機器開発Gr</t>
    <rPh sb="10" eb="11">
      <t>ブ</t>
    </rPh>
    <rPh sb="16" eb="18">
      <t>タイコウ</t>
    </rPh>
    <rPh sb="18" eb="20">
      <t>キキ</t>
    </rPh>
    <rPh sb="20" eb="22">
      <t>カイハツ</t>
    </rPh>
    <phoneticPr fontId="4"/>
  </si>
  <si>
    <t>ITERプロジェクト部　超電導磁石開発Gr</t>
    <rPh sb="10" eb="11">
      <t>ブ</t>
    </rPh>
    <rPh sb="12" eb="15">
      <t>チョウデンドウ</t>
    </rPh>
    <rPh sb="15" eb="17">
      <t>ジシャク</t>
    </rPh>
    <rPh sb="17" eb="19">
      <t>カイハツ</t>
    </rPh>
    <phoneticPr fontId="4"/>
  </si>
  <si>
    <t>ITERプロジェクト部　計測開発Gr</t>
    <rPh sb="10" eb="11">
      <t>ブ</t>
    </rPh>
    <rPh sb="12" eb="14">
      <t>ケイソク</t>
    </rPh>
    <rPh sb="14" eb="16">
      <t>カイハツ</t>
    </rPh>
    <phoneticPr fontId="4"/>
  </si>
  <si>
    <t>ITERプロジェクト部　RF加熱開発Gr</t>
    <rPh sb="10" eb="11">
      <t>ブ</t>
    </rPh>
    <rPh sb="14" eb="16">
      <t>カネツ</t>
    </rPh>
    <rPh sb="16" eb="18">
      <t>カイハツ</t>
    </rPh>
    <phoneticPr fontId="4"/>
  </si>
  <si>
    <t>ITERプロジェクト部　NB加熱開発Gr</t>
    <rPh sb="10" eb="11">
      <t>ブ</t>
    </rPh>
    <rPh sb="14" eb="16">
      <t>カネツ</t>
    </rPh>
    <rPh sb="16" eb="18">
      <t>カイハツ</t>
    </rPh>
    <phoneticPr fontId="4"/>
  </si>
  <si>
    <t>トカマクシステム技術開発部</t>
    <rPh sb="8" eb="10">
      <t>ギジュツ</t>
    </rPh>
    <rPh sb="10" eb="12">
      <t>カイハツ</t>
    </rPh>
    <rPh sb="12" eb="13">
      <t>ブ</t>
    </rPh>
    <phoneticPr fontId="4"/>
  </si>
  <si>
    <t>トカマクシステム技術開発部　JT-60システム統合Gr</t>
    <rPh sb="8" eb="10">
      <t>ギジュツ</t>
    </rPh>
    <rPh sb="10" eb="12">
      <t>カイハツ</t>
    </rPh>
    <rPh sb="12" eb="13">
      <t>ブ</t>
    </rPh>
    <rPh sb="23" eb="25">
      <t>トウゴウ</t>
    </rPh>
    <phoneticPr fontId="4"/>
  </si>
  <si>
    <t>トカマクシステム技術開発部　JT-60マグネットシステム開発Gr</t>
    <rPh sb="8" eb="10">
      <t>ギジュツ</t>
    </rPh>
    <rPh sb="10" eb="12">
      <t>カイハツ</t>
    </rPh>
    <rPh sb="12" eb="13">
      <t>ブ</t>
    </rPh>
    <rPh sb="28" eb="30">
      <t>カイハツ</t>
    </rPh>
    <phoneticPr fontId="4"/>
  </si>
  <si>
    <t>トカマクシステム技術開発部　JT-60本体開発Gr</t>
    <rPh sb="8" eb="10">
      <t>ギジュツ</t>
    </rPh>
    <rPh sb="10" eb="12">
      <t>カイハツ</t>
    </rPh>
    <rPh sb="12" eb="13">
      <t>ブ</t>
    </rPh>
    <rPh sb="19" eb="21">
      <t>ホンタイ</t>
    </rPh>
    <rPh sb="21" eb="23">
      <t>カイハツ</t>
    </rPh>
    <phoneticPr fontId="4"/>
  </si>
  <si>
    <t>トカマクシステム技術開発部　JT-60電源・制御開発Gr</t>
    <rPh sb="8" eb="10">
      <t>ギジュツ</t>
    </rPh>
    <rPh sb="10" eb="12">
      <t>カイハツ</t>
    </rPh>
    <rPh sb="12" eb="13">
      <t>ブ</t>
    </rPh>
    <rPh sb="19" eb="21">
      <t>デンゲン</t>
    </rPh>
    <rPh sb="22" eb="24">
      <t>セイギョ</t>
    </rPh>
    <rPh sb="24" eb="26">
      <t>カイハツ</t>
    </rPh>
    <phoneticPr fontId="4"/>
  </si>
  <si>
    <t>トカマクシステム技術開発部　JT-60安全評価Gr</t>
    <rPh sb="8" eb="10">
      <t>ギジュツ</t>
    </rPh>
    <rPh sb="10" eb="12">
      <t>カイハツ</t>
    </rPh>
    <rPh sb="12" eb="13">
      <t>ブ</t>
    </rPh>
    <rPh sb="19" eb="21">
      <t>アンゼン</t>
    </rPh>
    <rPh sb="21" eb="23">
      <t>ヒョウカ</t>
    </rPh>
    <phoneticPr fontId="4"/>
  </si>
  <si>
    <t>トカマクシステム技術開発部　超伝導極低温機器開発Gr</t>
    <rPh sb="8" eb="10">
      <t>ギジュツ</t>
    </rPh>
    <rPh sb="10" eb="12">
      <t>カイハツ</t>
    </rPh>
    <rPh sb="12" eb="13">
      <t>ブ</t>
    </rPh>
    <rPh sb="14" eb="17">
      <t>チョウデンドウ</t>
    </rPh>
    <rPh sb="17" eb="20">
      <t>ゴクテイオン</t>
    </rPh>
    <rPh sb="20" eb="22">
      <t>キキ</t>
    </rPh>
    <rPh sb="22" eb="24">
      <t>カイハツ</t>
    </rPh>
    <phoneticPr fontId="4"/>
  </si>
  <si>
    <t>先進プラズマ研究部</t>
    <rPh sb="0" eb="2">
      <t>センシン</t>
    </rPh>
    <rPh sb="6" eb="8">
      <t>ケンキュウ</t>
    </rPh>
    <rPh sb="8" eb="9">
      <t>ブ</t>
    </rPh>
    <phoneticPr fontId="4"/>
  </si>
  <si>
    <t>先進プラズマ研究部　先進プラズマ計画調整Gr</t>
    <rPh sb="0" eb="1">
      <t>セン</t>
    </rPh>
    <rPh sb="1" eb="2">
      <t>シン</t>
    </rPh>
    <rPh sb="6" eb="9">
      <t>ケンキュウブ</t>
    </rPh>
    <rPh sb="10" eb="12">
      <t>センシン</t>
    </rPh>
    <rPh sb="16" eb="18">
      <t>ケイカク</t>
    </rPh>
    <rPh sb="18" eb="20">
      <t>チョウセイ</t>
    </rPh>
    <phoneticPr fontId="5"/>
  </si>
  <si>
    <t>先進プラズマ研究部　先進プラズマ実験Gr</t>
    <rPh sb="0" eb="2">
      <t>センシン</t>
    </rPh>
    <rPh sb="6" eb="8">
      <t>ケンキュウ</t>
    </rPh>
    <rPh sb="8" eb="9">
      <t>ブ</t>
    </rPh>
    <rPh sb="10" eb="12">
      <t>センシン</t>
    </rPh>
    <rPh sb="16" eb="18">
      <t>ジッケン</t>
    </rPh>
    <phoneticPr fontId="4"/>
  </si>
  <si>
    <t>先進プラズマ研究部　先進プラズマモデリングGr</t>
    <rPh sb="0" eb="2">
      <t>センシン</t>
    </rPh>
    <rPh sb="6" eb="8">
      <t>ケンキュウ</t>
    </rPh>
    <rPh sb="8" eb="9">
      <t>ブ</t>
    </rPh>
    <rPh sb="10" eb="12">
      <t>センシン</t>
    </rPh>
    <phoneticPr fontId="4"/>
  </si>
  <si>
    <t>先進プラズマ研究部　先進プラズマ統合解析Gr</t>
    <rPh sb="0" eb="1">
      <t>セン</t>
    </rPh>
    <rPh sb="1" eb="2">
      <t>シン</t>
    </rPh>
    <rPh sb="6" eb="9">
      <t>ケンキュウブ</t>
    </rPh>
    <rPh sb="10" eb="12">
      <t>センシン</t>
    </rPh>
    <rPh sb="16" eb="18">
      <t>トウゴウ</t>
    </rPh>
    <rPh sb="18" eb="20">
      <t>カイセキ</t>
    </rPh>
    <phoneticPr fontId="5"/>
  </si>
  <si>
    <t>量子エネルギー部門　研究企画部</t>
    <rPh sb="0" eb="2">
      <t>リョウシ</t>
    </rPh>
    <rPh sb="7" eb="9">
      <t>ブモン</t>
    </rPh>
    <rPh sb="10" eb="12">
      <t>ケンキュウ</t>
    </rPh>
    <rPh sb="12" eb="14">
      <t>キカク</t>
    </rPh>
    <rPh sb="14" eb="15">
      <t>ブ</t>
    </rPh>
    <phoneticPr fontId="3"/>
  </si>
  <si>
    <t>量子エネルギー部門　原型炉推進戦略室</t>
    <rPh sb="0" eb="2">
      <t>リョウシ</t>
    </rPh>
    <rPh sb="7" eb="9">
      <t>ブモン</t>
    </rPh>
    <rPh sb="10" eb="13">
      <t>ゲンケイロ</t>
    </rPh>
    <rPh sb="13" eb="15">
      <t>スイシン</t>
    </rPh>
    <rPh sb="15" eb="17">
      <t>センリャク</t>
    </rPh>
    <rPh sb="17" eb="18">
      <t>シツ</t>
    </rPh>
    <phoneticPr fontId="3"/>
  </si>
  <si>
    <t>六ヶ所研究所</t>
    <rPh sb="0" eb="3">
      <t>ロッカショ</t>
    </rPh>
    <rPh sb="3" eb="5">
      <t>ケンキュウ</t>
    </rPh>
    <rPh sb="5" eb="6">
      <t>ショ</t>
    </rPh>
    <phoneticPr fontId="4"/>
  </si>
  <si>
    <t>(六ヶ所)管理部</t>
    <rPh sb="1" eb="4">
      <t>ロッカショ</t>
    </rPh>
    <rPh sb="5" eb="8">
      <t>カンリブ</t>
    </rPh>
    <phoneticPr fontId="4"/>
  </si>
  <si>
    <t>(六ヶ所)管理部　庶務課</t>
    <rPh sb="1" eb="4">
      <t>ロッカショ</t>
    </rPh>
    <rPh sb="5" eb="8">
      <t>カンリブ</t>
    </rPh>
    <rPh sb="9" eb="12">
      <t>ショムカ</t>
    </rPh>
    <phoneticPr fontId="4"/>
  </si>
  <si>
    <t>(六ヶ所)管理部　経理・契約課</t>
    <rPh sb="1" eb="4">
      <t>ロッカショ</t>
    </rPh>
    <rPh sb="5" eb="8">
      <t>カンリブ</t>
    </rPh>
    <rPh sb="9" eb="11">
      <t>ケイリ</t>
    </rPh>
    <rPh sb="12" eb="14">
      <t>ケイヤク</t>
    </rPh>
    <rPh sb="14" eb="15">
      <t>カ</t>
    </rPh>
    <phoneticPr fontId="4"/>
  </si>
  <si>
    <t>(六ヶ所)管理部　保安管理課</t>
    <rPh sb="1" eb="4">
      <t>ロッカショ</t>
    </rPh>
    <rPh sb="5" eb="8">
      <t>カンリブ</t>
    </rPh>
    <rPh sb="9" eb="11">
      <t>ホアン</t>
    </rPh>
    <rPh sb="11" eb="14">
      <t>カンリカ</t>
    </rPh>
    <phoneticPr fontId="4"/>
  </si>
  <si>
    <t>(六ヶ所)管理部　工務課</t>
    <rPh sb="1" eb="4">
      <t>ロッカショ</t>
    </rPh>
    <rPh sb="5" eb="8">
      <t>カンリブ</t>
    </rPh>
    <rPh sb="9" eb="12">
      <t>コウムカ</t>
    </rPh>
    <phoneticPr fontId="4"/>
  </si>
  <si>
    <t>核融合炉システム研究開発部</t>
    <rPh sb="0" eb="3">
      <t>カクユウゴウ</t>
    </rPh>
    <rPh sb="3" eb="4">
      <t>ロ</t>
    </rPh>
    <rPh sb="8" eb="10">
      <t>ケンキュウ</t>
    </rPh>
    <rPh sb="10" eb="12">
      <t>カイハツ</t>
    </rPh>
    <rPh sb="12" eb="13">
      <t>ブ</t>
    </rPh>
    <phoneticPr fontId="4"/>
  </si>
  <si>
    <t>核融合炉システム研究開発部　BA計画調整Gr</t>
    <rPh sb="0" eb="3">
      <t>カクユウゴウ</t>
    </rPh>
    <rPh sb="3" eb="4">
      <t>ロ</t>
    </rPh>
    <rPh sb="8" eb="10">
      <t>ケンキュウ</t>
    </rPh>
    <rPh sb="10" eb="12">
      <t>カイハツ</t>
    </rPh>
    <rPh sb="12" eb="13">
      <t>ブ</t>
    </rPh>
    <rPh sb="16" eb="18">
      <t>ケイカク</t>
    </rPh>
    <rPh sb="18" eb="20">
      <t>チョウセイ</t>
    </rPh>
    <phoneticPr fontId="4"/>
  </si>
  <si>
    <t>核融合炉システム研究開発部　核融合炉システム研究Gr</t>
    <rPh sb="0" eb="3">
      <t>カクユウゴウ</t>
    </rPh>
    <rPh sb="3" eb="4">
      <t>ロ</t>
    </rPh>
    <rPh sb="8" eb="10">
      <t>ケンキュウ</t>
    </rPh>
    <rPh sb="10" eb="12">
      <t>カイハツ</t>
    </rPh>
    <rPh sb="12" eb="13">
      <t>ブ</t>
    </rPh>
    <rPh sb="14" eb="17">
      <t>カクユウゴウ</t>
    </rPh>
    <rPh sb="17" eb="18">
      <t>ロ</t>
    </rPh>
    <rPh sb="22" eb="24">
      <t>ケンキュウ</t>
    </rPh>
    <phoneticPr fontId="4"/>
  </si>
  <si>
    <t>核融合炉システム研究開発部　プラズマ理論シミュレーションGr</t>
    <rPh sb="0" eb="3">
      <t>カクユウゴウ</t>
    </rPh>
    <rPh sb="3" eb="4">
      <t>ロ</t>
    </rPh>
    <rPh sb="8" eb="10">
      <t>ケンキュウ</t>
    </rPh>
    <rPh sb="10" eb="12">
      <t>カイハツ</t>
    </rPh>
    <rPh sb="12" eb="13">
      <t>ブ</t>
    </rPh>
    <rPh sb="18" eb="20">
      <t>リロン</t>
    </rPh>
    <phoneticPr fontId="4"/>
  </si>
  <si>
    <t>核融合炉材料研究開発部</t>
    <rPh sb="0" eb="3">
      <t>カクユウゴウ</t>
    </rPh>
    <rPh sb="3" eb="4">
      <t>ロ</t>
    </rPh>
    <rPh sb="4" eb="6">
      <t>ザイリョウ</t>
    </rPh>
    <rPh sb="6" eb="8">
      <t>ケンキュウ</t>
    </rPh>
    <rPh sb="8" eb="10">
      <t>カイハツ</t>
    </rPh>
    <rPh sb="10" eb="11">
      <t>ブ</t>
    </rPh>
    <phoneticPr fontId="4"/>
  </si>
  <si>
    <t>核融合炉材料研究開発部　IFMIF加速器施設開発Gr</t>
    <rPh sb="0" eb="3">
      <t>カクユウゴウ</t>
    </rPh>
    <rPh sb="3" eb="4">
      <t>ロ</t>
    </rPh>
    <rPh sb="4" eb="6">
      <t>ザイリョウ</t>
    </rPh>
    <rPh sb="6" eb="8">
      <t>ケンキュウ</t>
    </rPh>
    <rPh sb="8" eb="10">
      <t>カイハツ</t>
    </rPh>
    <rPh sb="10" eb="11">
      <t>ブ</t>
    </rPh>
    <rPh sb="17" eb="20">
      <t>カソクキ</t>
    </rPh>
    <rPh sb="20" eb="22">
      <t>シセツ</t>
    </rPh>
    <rPh sb="22" eb="24">
      <t>カイハツ</t>
    </rPh>
    <phoneticPr fontId="4"/>
  </si>
  <si>
    <t>核融合炉材料研究開発部　核融合中性子源設計Gr</t>
    <rPh sb="0" eb="3">
      <t>カクユウゴウ</t>
    </rPh>
    <rPh sb="3" eb="4">
      <t>ロ</t>
    </rPh>
    <rPh sb="4" eb="6">
      <t>ザイリョウ</t>
    </rPh>
    <rPh sb="6" eb="8">
      <t>ケンキュウ</t>
    </rPh>
    <rPh sb="8" eb="10">
      <t>カイハツ</t>
    </rPh>
    <rPh sb="10" eb="11">
      <t>ブ</t>
    </rPh>
    <rPh sb="12" eb="15">
      <t>カクユウゴウ</t>
    </rPh>
    <rPh sb="15" eb="18">
      <t>チュウセイシ</t>
    </rPh>
    <rPh sb="18" eb="19">
      <t>ゲン</t>
    </rPh>
    <rPh sb="19" eb="21">
      <t>セッケイ</t>
    </rPh>
    <phoneticPr fontId="4"/>
  </si>
  <si>
    <t>核融合炉材料研究開発部　核融合炉構造材料開発Gr</t>
    <rPh sb="0" eb="3">
      <t>カクユウゴウ</t>
    </rPh>
    <rPh sb="3" eb="4">
      <t>ロ</t>
    </rPh>
    <rPh sb="4" eb="6">
      <t>ザイリョウ</t>
    </rPh>
    <rPh sb="6" eb="8">
      <t>ケンキュウ</t>
    </rPh>
    <rPh sb="8" eb="10">
      <t>カイハツ</t>
    </rPh>
    <rPh sb="10" eb="11">
      <t>ブ</t>
    </rPh>
    <rPh sb="12" eb="15">
      <t>カクユウゴウ</t>
    </rPh>
    <rPh sb="15" eb="16">
      <t>ロ</t>
    </rPh>
    <rPh sb="16" eb="18">
      <t>コウゾウ</t>
    </rPh>
    <rPh sb="18" eb="20">
      <t>ザイリョウ</t>
    </rPh>
    <rPh sb="20" eb="22">
      <t>カイハツ</t>
    </rPh>
    <phoneticPr fontId="4"/>
  </si>
  <si>
    <t>プランケット研究開発部</t>
    <rPh sb="6" eb="8">
      <t>ケンキュウ</t>
    </rPh>
    <rPh sb="8" eb="10">
      <t>カイハツ</t>
    </rPh>
    <rPh sb="10" eb="11">
      <t>ブ</t>
    </rPh>
    <phoneticPr fontId="4"/>
  </si>
  <si>
    <t>プランケット研究開発部　プランケット工学研究Gr</t>
    <rPh sb="6" eb="8">
      <t>ケンキュウ</t>
    </rPh>
    <rPh sb="8" eb="10">
      <t>カイハツ</t>
    </rPh>
    <rPh sb="10" eb="11">
      <t>ブ</t>
    </rPh>
    <rPh sb="18" eb="20">
      <t>コウガク</t>
    </rPh>
    <rPh sb="20" eb="22">
      <t>ケンキュウ</t>
    </rPh>
    <phoneticPr fontId="4"/>
  </si>
  <si>
    <t>プランケット研究開発部　トリチウム工学研究Gr</t>
    <rPh sb="6" eb="8">
      <t>ケンキュウ</t>
    </rPh>
    <rPh sb="8" eb="10">
      <t>カイハツ</t>
    </rPh>
    <rPh sb="10" eb="11">
      <t>ブ</t>
    </rPh>
    <rPh sb="17" eb="19">
      <t>コウガク</t>
    </rPh>
    <rPh sb="19" eb="21">
      <t>ケンキュウ</t>
    </rPh>
    <phoneticPr fontId="4"/>
  </si>
  <si>
    <t>プランケット研究開発部　増殖機能材料開発Gr</t>
    <rPh sb="6" eb="8">
      <t>ケンキュウ</t>
    </rPh>
    <rPh sb="8" eb="10">
      <t>カイハツ</t>
    </rPh>
    <rPh sb="10" eb="11">
      <t>ブ</t>
    </rPh>
    <rPh sb="12" eb="14">
      <t>ゾウショク</t>
    </rPh>
    <rPh sb="14" eb="16">
      <t>キノウ</t>
    </rPh>
    <rPh sb="16" eb="18">
      <t>ザイリョウ</t>
    </rPh>
    <rPh sb="18" eb="20">
      <t>カイハツ</t>
    </rPh>
    <phoneticPr fontId="4"/>
  </si>
  <si>
    <t>量子エネルギー部門　研究企画部　ITER・BA業務推進Gr</t>
    <rPh sb="0" eb="2">
      <t>リョウシ</t>
    </rPh>
    <rPh sb="7" eb="9">
      <t>ブモン</t>
    </rPh>
    <rPh sb="10" eb="12">
      <t>ケンキュウ</t>
    </rPh>
    <rPh sb="12" eb="14">
      <t>キカク</t>
    </rPh>
    <rPh sb="14" eb="15">
      <t>ブ</t>
    </rPh>
    <rPh sb="23" eb="25">
      <t>ギョウム</t>
    </rPh>
    <rPh sb="25" eb="27">
      <t>スイシン</t>
    </rPh>
    <phoneticPr fontId="3"/>
  </si>
  <si>
    <t>U</t>
  </si>
  <si>
    <t>量子生命･医学部門</t>
    <rPh sb="0" eb="2">
      <t>リョウシ</t>
    </rPh>
    <rPh sb="2" eb="4">
      <t>セイメイ</t>
    </rPh>
    <rPh sb="5" eb="9">
      <t>イガクブモン</t>
    </rPh>
    <phoneticPr fontId="4"/>
  </si>
  <si>
    <t>　　未来PET創造研究ユニット</t>
    <rPh sb="2" eb="4">
      <t>ミライ</t>
    </rPh>
    <rPh sb="7" eb="9">
      <t>ソウゾウ</t>
    </rPh>
    <rPh sb="9" eb="11">
      <t>ケンキュウ</t>
    </rPh>
    <phoneticPr fontId="3"/>
  </si>
  <si>
    <t>U</t>
    <phoneticPr fontId="2"/>
  </si>
  <si>
    <t>　　見えるがん治療薬創発研究ユニット</t>
    <rPh sb="2" eb="3">
      <t>ミ</t>
    </rPh>
    <rPh sb="7" eb="10">
      <t>チリョウヤク</t>
    </rPh>
    <rPh sb="10" eb="12">
      <t>ソウハツ</t>
    </rPh>
    <rPh sb="12" eb="14">
      <t>ケンキュウ</t>
    </rPh>
    <phoneticPr fontId="2"/>
  </si>
  <si>
    <t>　研究企画部　</t>
    <rPh sb="1" eb="3">
      <t>ケンキュウ</t>
    </rPh>
    <rPh sb="3" eb="6">
      <t>キカクブ</t>
    </rPh>
    <phoneticPr fontId="3"/>
  </si>
  <si>
    <t>　研究企画部　研究企画Gr</t>
    <rPh sb="1" eb="3">
      <t>ケンキュウ</t>
    </rPh>
    <rPh sb="3" eb="6">
      <t>キカクブ</t>
    </rPh>
    <rPh sb="7" eb="9">
      <t>ケンキュウ</t>
    </rPh>
    <rPh sb="9" eb="11">
      <t>キカク</t>
    </rPh>
    <phoneticPr fontId="3"/>
  </si>
  <si>
    <t>　研究企画部　研究推進Gr</t>
    <rPh sb="1" eb="3">
      <t>ケンキュウ</t>
    </rPh>
    <rPh sb="3" eb="6">
      <t>キカクブ</t>
    </rPh>
    <rPh sb="7" eb="9">
      <t>ケンキュウ</t>
    </rPh>
    <rPh sb="9" eb="11">
      <t>スイシン</t>
    </rPh>
    <phoneticPr fontId="2"/>
  </si>
  <si>
    <r>
      <t>　研究企画部　</t>
    </r>
    <r>
      <rPr>
        <sz val="11"/>
        <color rgb="FFFF0000"/>
        <rFont val="ＭＳ Ｐゴシック"/>
        <family val="3"/>
        <charset val="128"/>
      </rPr>
      <t>量子医科学運営推進Gr</t>
    </r>
    <rPh sb="1" eb="3">
      <t>ケンキュウ</t>
    </rPh>
    <rPh sb="3" eb="6">
      <t>キカクブ</t>
    </rPh>
    <rPh sb="7" eb="9">
      <t>リョウシ</t>
    </rPh>
    <rPh sb="9" eb="12">
      <t>イカガク</t>
    </rPh>
    <rPh sb="12" eb="14">
      <t>ウンエイ</t>
    </rPh>
    <rPh sb="14" eb="16">
      <t>スイシン</t>
    </rPh>
    <phoneticPr fontId="3"/>
  </si>
  <si>
    <t>　研究企画部　放射線医学運営推進Gr</t>
    <rPh sb="1" eb="3">
      <t>ケンキュウ</t>
    </rPh>
    <rPh sb="3" eb="6">
      <t>キカクブ</t>
    </rPh>
    <rPh sb="7" eb="10">
      <t>ホウシャセン</t>
    </rPh>
    <rPh sb="10" eb="12">
      <t>イガク</t>
    </rPh>
    <rPh sb="12" eb="14">
      <t>ウンエイ</t>
    </rPh>
    <rPh sb="14" eb="16">
      <t>スイシン</t>
    </rPh>
    <phoneticPr fontId="2"/>
  </si>
  <si>
    <t>　研究企画部　量子生命運営推進Gr</t>
    <rPh sb="1" eb="3">
      <t>ケンキュウ</t>
    </rPh>
    <rPh sb="3" eb="6">
      <t>キカクブ</t>
    </rPh>
    <rPh sb="7" eb="9">
      <t>リョウシ</t>
    </rPh>
    <rPh sb="9" eb="11">
      <t>セイメイ</t>
    </rPh>
    <rPh sb="11" eb="13">
      <t>ウンエイ</t>
    </rPh>
    <rPh sb="13" eb="15">
      <t>スイシン</t>
    </rPh>
    <phoneticPr fontId="2"/>
  </si>
  <si>
    <t>　(千葉)管理部</t>
    <rPh sb="2" eb="4">
      <t>チバ</t>
    </rPh>
    <rPh sb="5" eb="8">
      <t>カンリブ</t>
    </rPh>
    <phoneticPr fontId="4"/>
  </si>
  <si>
    <t>　(千葉)管理部　庶務課</t>
    <rPh sb="2" eb="4">
      <t>チバ</t>
    </rPh>
    <rPh sb="5" eb="8">
      <t>カンリブ</t>
    </rPh>
    <rPh sb="9" eb="12">
      <t>ショムカ</t>
    </rPh>
    <phoneticPr fontId="4"/>
  </si>
  <si>
    <t>　人材育成センター</t>
    <rPh sb="1" eb="3">
      <t>ジンザイ</t>
    </rPh>
    <rPh sb="3" eb="5">
      <t>イクセイ</t>
    </rPh>
    <phoneticPr fontId="4"/>
  </si>
  <si>
    <t>　人材育成センター　研修業務課</t>
    <rPh sb="1" eb="3">
      <t>ジンザイ</t>
    </rPh>
    <rPh sb="3" eb="5">
      <t>イクセイ</t>
    </rPh>
    <rPh sb="10" eb="12">
      <t>ケンシュウ</t>
    </rPh>
    <rPh sb="12" eb="15">
      <t>ギョウムカ</t>
    </rPh>
    <phoneticPr fontId="4"/>
  </si>
  <si>
    <t>　人材育成センター　教務課</t>
    <rPh sb="1" eb="3">
      <t>ジンザイ</t>
    </rPh>
    <rPh sb="3" eb="5">
      <t>イクセイ</t>
    </rPh>
    <rPh sb="10" eb="13">
      <t>キョウムカ</t>
    </rPh>
    <phoneticPr fontId="3"/>
  </si>
  <si>
    <t>　信頼性保証・監査室</t>
    <rPh sb="1" eb="4">
      <t>シンライセイ</t>
    </rPh>
    <rPh sb="4" eb="6">
      <t>ホショウ</t>
    </rPh>
    <rPh sb="7" eb="10">
      <t>カンサシツ</t>
    </rPh>
    <phoneticPr fontId="3"/>
  </si>
  <si>
    <t>　生物研究推進室</t>
    <rPh sb="1" eb="3">
      <t>セイブツ</t>
    </rPh>
    <rPh sb="3" eb="5">
      <t>ケンキュウ</t>
    </rPh>
    <rPh sb="5" eb="8">
      <t>スイシンシツ</t>
    </rPh>
    <phoneticPr fontId="4"/>
  </si>
  <si>
    <t>量子医科学研究所</t>
    <rPh sb="0" eb="2">
      <t>リョウシ</t>
    </rPh>
    <rPh sb="2" eb="5">
      <t>イカガク</t>
    </rPh>
    <rPh sb="5" eb="8">
      <t>ケンキュウショ</t>
    </rPh>
    <phoneticPr fontId="3"/>
  </si>
  <si>
    <t>　重粒子線治療研究部</t>
    <rPh sb="1" eb="2">
      <t>ジュウ</t>
    </rPh>
    <rPh sb="2" eb="4">
      <t>リュウシ</t>
    </rPh>
    <rPh sb="4" eb="5">
      <t>セン</t>
    </rPh>
    <rPh sb="5" eb="7">
      <t>チリョウ</t>
    </rPh>
    <rPh sb="7" eb="9">
      <t>ケンキュウ</t>
    </rPh>
    <rPh sb="9" eb="10">
      <t>ブ</t>
    </rPh>
    <phoneticPr fontId="4"/>
  </si>
  <si>
    <t>　分子イメージング診断治療研究部</t>
    <rPh sb="1" eb="3">
      <t>ブンシ</t>
    </rPh>
    <rPh sb="9" eb="11">
      <t>シンダン</t>
    </rPh>
    <rPh sb="11" eb="13">
      <t>チリョウ</t>
    </rPh>
    <rPh sb="13" eb="15">
      <t>ケンキュウ</t>
    </rPh>
    <rPh sb="15" eb="16">
      <t>ブ</t>
    </rPh>
    <phoneticPr fontId="4"/>
  </si>
  <si>
    <t>　脳機能イメージング研究部</t>
    <rPh sb="1" eb="4">
      <t>ノウキノウ</t>
    </rPh>
    <rPh sb="10" eb="12">
      <t>ケンキュウ</t>
    </rPh>
    <rPh sb="12" eb="13">
      <t>ブ</t>
    </rPh>
    <phoneticPr fontId="4"/>
  </si>
  <si>
    <t>　物理工学部</t>
    <rPh sb="1" eb="3">
      <t>ブツリ</t>
    </rPh>
    <rPh sb="3" eb="6">
      <t>コウガクブ</t>
    </rPh>
    <phoneticPr fontId="4"/>
  </si>
  <si>
    <t>　先進核医学基盤研究部</t>
    <rPh sb="1" eb="3">
      <t>センシン</t>
    </rPh>
    <rPh sb="3" eb="4">
      <t>カク</t>
    </rPh>
    <rPh sb="4" eb="6">
      <t>イガク</t>
    </rPh>
    <rPh sb="6" eb="8">
      <t>キバン</t>
    </rPh>
    <rPh sb="8" eb="11">
      <t>ケンキュウブ</t>
    </rPh>
    <phoneticPr fontId="4"/>
  </si>
  <si>
    <t>放射線医学研究所</t>
    <rPh sb="0" eb="3">
      <t>ホウシャセン</t>
    </rPh>
    <rPh sb="3" eb="5">
      <t>イガク</t>
    </rPh>
    <rPh sb="5" eb="8">
      <t>ケンキュウショ</t>
    </rPh>
    <phoneticPr fontId="3"/>
  </si>
  <si>
    <t>　運営企画室</t>
    <rPh sb="1" eb="3">
      <t>ウンエイ</t>
    </rPh>
    <rPh sb="3" eb="6">
      <t>キカクシツ</t>
    </rPh>
    <phoneticPr fontId="3"/>
  </si>
  <si>
    <t>　福島再生支援室</t>
    <rPh sb="1" eb="3">
      <t>フクシマ</t>
    </rPh>
    <rPh sb="3" eb="5">
      <t>サイセイ</t>
    </rPh>
    <rPh sb="5" eb="8">
      <t>シエンシツ</t>
    </rPh>
    <phoneticPr fontId="3"/>
  </si>
  <si>
    <t>　原子力防災推進部</t>
    <rPh sb="1" eb="4">
      <t>ゲンシリョク</t>
    </rPh>
    <rPh sb="4" eb="6">
      <t>ボウサイ</t>
    </rPh>
    <rPh sb="6" eb="9">
      <t>スイシンブ</t>
    </rPh>
    <phoneticPr fontId="3"/>
  </si>
  <si>
    <t>　被ばく医療部</t>
    <rPh sb="1" eb="2">
      <t>ヒ</t>
    </rPh>
    <rPh sb="4" eb="7">
      <t>イリョウブ</t>
    </rPh>
    <phoneticPr fontId="4"/>
  </si>
  <si>
    <t>　計測･線量評価部</t>
    <rPh sb="1" eb="3">
      <t>ケイソク</t>
    </rPh>
    <rPh sb="4" eb="6">
      <t>センリョウ</t>
    </rPh>
    <rPh sb="6" eb="9">
      <t>ヒョウカブ</t>
    </rPh>
    <phoneticPr fontId="4"/>
  </si>
  <si>
    <t>　放射線影響研究部</t>
    <rPh sb="1" eb="4">
      <t>ホウシャセン</t>
    </rPh>
    <rPh sb="4" eb="6">
      <t>エイキョウ</t>
    </rPh>
    <rPh sb="6" eb="9">
      <t>ケンキュウブ</t>
    </rPh>
    <phoneticPr fontId="4"/>
  </si>
  <si>
    <t>　放射線規制科学研究部</t>
    <rPh sb="1" eb="4">
      <t>ホウシャセン</t>
    </rPh>
    <rPh sb="4" eb="6">
      <t>キセイ</t>
    </rPh>
    <rPh sb="6" eb="8">
      <t>カガク</t>
    </rPh>
    <rPh sb="8" eb="11">
      <t>ケンキュウブ</t>
    </rPh>
    <phoneticPr fontId="3"/>
  </si>
  <si>
    <t>QST病院</t>
    <rPh sb="3" eb="5">
      <t>ビョウイン</t>
    </rPh>
    <phoneticPr fontId="3"/>
  </si>
  <si>
    <t>　経営戦略部</t>
    <rPh sb="1" eb="3">
      <t>ケイエイ</t>
    </rPh>
    <rPh sb="3" eb="6">
      <t>センリャクブ</t>
    </rPh>
    <phoneticPr fontId="3"/>
  </si>
  <si>
    <t>　治療診断部</t>
    <rPh sb="1" eb="3">
      <t>チリョウ</t>
    </rPh>
    <rPh sb="3" eb="5">
      <t>シンダン</t>
    </rPh>
    <rPh sb="5" eb="6">
      <t>ブ</t>
    </rPh>
    <phoneticPr fontId="3"/>
  </si>
  <si>
    <t>　医療技術部</t>
    <rPh sb="1" eb="3">
      <t>イリョウ</t>
    </rPh>
    <rPh sb="3" eb="6">
      <t>ギジュツブ</t>
    </rPh>
    <phoneticPr fontId="3"/>
  </si>
  <si>
    <t>　看護部</t>
    <rPh sb="1" eb="3">
      <t>カンゴ</t>
    </rPh>
    <rPh sb="3" eb="4">
      <t>ブ</t>
    </rPh>
    <phoneticPr fontId="3"/>
  </si>
  <si>
    <t>　国際治療研究センター</t>
    <rPh sb="1" eb="3">
      <t>コクサイ</t>
    </rPh>
    <rPh sb="3" eb="5">
      <t>チリョウ</t>
    </rPh>
    <rPh sb="5" eb="7">
      <t>ケンキュウ</t>
    </rPh>
    <phoneticPr fontId="3"/>
  </si>
  <si>
    <t>　放射線品質管理室</t>
    <rPh sb="1" eb="4">
      <t>ホウシャセン</t>
    </rPh>
    <rPh sb="4" eb="6">
      <t>ヒンシツ</t>
    </rPh>
    <rPh sb="6" eb="8">
      <t>カンリ</t>
    </rPh>
    <rPh sb="8" eb="9">
      <t>シツ</t>
    </rPh>
    <phoneticPr fontId="3"/>
  </si>
  <si>
    <t>　医療安全管理室</t>
    <rPh sb="1" eb="3">
      <t>イリョウ</t>
    </rPh>
    <rPh sb="3" eb="5">
      <t>アンゼン</t>
    </rPh>
    <rPh sb="5" eb="8">
      <t>カンリシツ</t>
    </rPh>
    <phoneticPr fontId="3"/>
  </si>
  <si>
    <t>量子生命科学研究所(千葉地区駐在)</t>
    <rPh sb="0" eb="2">
      <t>リョウシ</t>
    </rPh>
    <rPh sb="2" eb="4">
      <t>セイメイ</t>
    </rPh>
    <rPh sb="4" eb="6">
      <t>カガク</t>
    </rPh>
    <rPh sb="6" eb="8">
      <t>ケンキュウ</t>
    </rPh>
    <rPh sb="8" eb="9">
      <t>ショ</t>
    </rPh>
    <rPh sb="10" eb="12">
      <t>チバ</t>
    </rPh>
    <rPh sb="14" eb="16">
      <t>チュウザイ</t>
    </rPh>
    <phoneticPr fontId="3"/>
  </si>
  <si>
    <t>量子生命科学研究所(関西研駐在)</t>
    <rPh sb="0" eb="2">
      <t>リョウシ</t>
    </rPh>
    <rPh sb="2" eb="4">
      <t>セイメイ</t>
    </rPh>
    <rPh sb="4" eb="6">
      <t>カガク</t>
    </rPh>
    <rPh sb="6" eb="8">
      <t>ケンキュウ</t>
    </rPh>
    <rPh sb="8" eb="9">
      <t>ショ</t>
    </rPh>
    <rPh sb="10" eb="12">
      <t>カンサイ</t>
    </rPh>
    <rPh sb="12" eb="13">
      <t>ケン</t>
    </rPh>
    <rPh sb="13" eb="15">
      <t>チュウザイ</t>
    </rPh>
    <phoneticPr fontId="3"/>
  </si>
  <si>
    <t>幹細胞研究</t>
    <rPh sb="0" eb="3">
      <t>カンサイボウ</t>
    </rPh>
    <rPh sb="3" eb="5">
      <t>ケンキュウ</t>
    </rPh>
    <phoneticPr fontId="3"/>
  </si>
  <si>
    <t>構造生物学研究</t>
    <rPh sb="0" eb="2">
      <t>コウゾウ</t>
    </rPh>
    <rPh sb="2" eb="4">
      <t>セイブツ</t>
    </rPh>
    <rPh sb="4" eb="5">
      <t>ガク</t>
    </rPh>
    <rPh sb="5" eb="7">
      <t>ケンキュウ</t>
    </rPh>
    <phoneticPr fontId="3"/>
  </si>
  <si>
    <t>次世代量子センサー</t>
    <rPh sb="0" eb="3">
      <t>ジセダイ</t>
    </rPh>
    <rPh sb="3" eb="5">
      <t>リョウシ</t>
    </rPh>
    <phoneticPr fontId="3"/>
  </si>
  <si>
    <t>シングルセル応答解析</t>
    <rPh sb="6" eb="8">
      <t>オウトウ</t>
    </rPh>
    <rPh sb="8" eb="10">
      <t>カイセキ</t>
    </rPh>
    <phoneticPr fontId="3"/>
  </si>
  <si>
    <t>生体分子シミュレーション</t>
    <rPh sb="0" eb="2">
      <t>セイタイ</t>
    </rPh>
    <rPh sb="2" eb="4">
      <t>ブンシ</t>
    </rPh>
    <phoneticPr fontId="3"/>
  </si>
  <si>
    <t>相転移生命科学研究</t>
    <rPh sb="0" eb="3">
      <t>ソウテンイ</t>
    </rPh>
    <rPh sb="3" eb="5">
      <t>セイメイ</t>
    </rPh>
    <rPh sb="5" eb="7">
      <t>カガク</t>
    </rPh>
    <rPh sb="7" eb="9">
      <t>ケンキュウ</t>
    </rPh>
    <phoneticPr fontId="3"/>
  </si>
  <si>
    <t>タンパク質機能解析</t>
    <rPh sb="4" eb="5">
      <t>シツ</t>
    </rPh>
    <rPh sb="5" eb="7">
      <t>キノウ</t>
    </rPh>
    <rPh sb="7" eb="9">
      <t>カイセキ</t>
    </rPh>
    <phoneticPr fontId="3"/>
  </si>
  <si>
    <t>DNA損傷化学研究</t>
    <rPh sb="3" eb="5">
      <t>ソンショウ</t>
    </rPh>
    <rPh sb="5" eb="7">
      <t>カガク</t>
    </rPh>
    <rPh sb="7" eb="9">
      <t>ケンキュウ</t>
    </rPh>
    <phoneticPr fontId="3"/>
  </si>
  <si>
    <t>電子物性生命科学</t>
    <rPh sb="0" eb="2">
      <t>デンシ</t>
    </rPh>
    <rPh sb="2" eb="4">
      <t>ブッセイ</t>
    </rPh>
    <rPh sb="4" eb="6">
      <t>セイメイ</t>
    </rPh>
    <rPh sb="6" eb="8">
      <t>カガク</t>
    </rPh>
    <phoneticPr fontId="3"/>
  </si>
  <si>
    <t>突然変異生成機構研究</t>
    <rPh sb="0" eb="4">
      <t>トツゼンヘンイ</t>
    </rPh>
    <rPh sb="4" eb="6">
      <t>セイセイ</t>
    </rPh>
    <rPh sb="6" eb="8">
      <t>キコウ</t>
    </rPh>
    <rPh sb="8" eb="10">
      <t>ケンキュウ</t>
    </rPh>
    <phoneticPr fontId="3"/>
  </si>
  <si>
    <t>量子再生医工学研究</t>
    <rPh sb="0" eb="2">
      <t>リョウシ</t>
    </rPh>
    <rPh sb="2" eb="4">
      <t>サイセイ</t>
    </rPh>
    <rPh sb="4" eb="7">
      <t>イコウガク</t>
    </rPh>
    <rPh sb="7" eb="9">
      <t>ケンキュウ</t>
    </rPh>
    <phoneticPr fontId="3"/>
  </si>
  <si>
    <t>量子神経マッピング制御</t>
    <rPh sb="0" eb="2">
      <t>リョウシ</t>
    </rPh>
    <rPh sb="2" eb="4">
      <t>シンケイ</t>
    </rPh>
    <rPh sb="9" eb="11">
      <t>セイギョ</t>
    </rPh>
    <phoneticPr fontId="3"/>
  </si>
  <si>
    <t>量子生命情報科学</t>
    <rPh sb="0" eb="2">
      <t>リョウシ</t>
    </rPh>
    <rPh sb="2" eb="4">
      <t>セイメイ</t>
    </rPh>
    <rPh sb="4" eb="6">
      <t>ジョウホウ</t>
    </rPh>
    <rPh sb="6" eb="8">
      <t>カガク</t>
    </rPh>
    <phoneticPr fontId="3"/>
  </si>
  <si>
    <t>量子超偏極ＭＲＩ</t>
    <rPh sb="0" eb="2">
      <t>リョウシ</t>
    </rPh>
    <rPh sb="2" eb="5">
      <t>チョウヘンキョク</t>
    </rPh>
    <phoneticPr fontId="3"/>
  </si>
  <si>
    <t>量子認知脳科学</t>
    <rPh sb="0" eb="2">
      <t>リョウシ</t>
    </rPh>
    <rPh sb="2" eb="4">
      <t>ニンチ</t>
    </rPh>
    <rPh sb="4" eb="7">
      <t>ノウカガク</t>
    </rPh>
    <phoneticPr fontId="3"/>
  </si>
  <si>
    <t>量子発がん研究</t>
    <rPh sb="0" eb="2">
      <t>リョウシ</t>
    </rPh>
    <rPh sb="2" eb="3">
      <t>ハツ</t>
    </rPh>
    <rPh sb="5" eb="7">
      <t>ケンキュウ</t>
    </rPh>
    <phoneticPr fontId="3"/>
  </si>
  <si>
    <t>量子免疫学</t>
    <rPh sb="0" eb="2">
      <t>リョウシ</t>
    </rPh>
    <rPh sb="2" eb="5">
      <t>メンエキガク</t>
    </rPh>
    <phoneticPr fontId="3"/>
  </si>
  <si>
    <t>量子レドックス化学研究</t>
    <rPh sb="0" eb="2">
      <t>リョウシ</t>
    </rPh>
    <rPh sb="7" eb="9">
      <t>カガク</t>
    </rPh>
    <rPh sb="9" eb="11">
      <t>ケンキュウ</t>
    </rPh>
    <phoneticPr fontId="3"/>
  </si>
  <si>
    <t>(本部)</t>
    <rPh sb="1" eb="3">
      <t>ホンブ</t>
    </rPh>
    <phoneticPr fontId="4"/>
  </si>
  <si>
    <t>(本部)監査・コンプライアンス室</t>
    <rPh sb="1" eb="3">
      <t>ホンブ</t>
    </rPh>
    <rPh sb="4" eb="6">
      <t>カンサ</t>
    </rPh>
    <rPh sb="15" eb="16">
      <t>シツ</t>
    </rPh>
    <phoneticPr fontId="4"/>
  </si>
  <si>
    <t>(本部)経営企画部</t>
    <rPh sb="1" eb="3">
      <t>ホンブ</t>
    </rPh>
    <rPh sb="4" eb="6">
      <t>ケイエイ</t>
    </rPh>
    <rPh sb="6" eb="8">
      <t>キカク</t>
    </rPh>
    <rPh sb="8" eb="9">
      <t>ブ</t>
    </rPh>
    <phoneticPr fontId="4"/>
  </si>
  <si>
    <t>(本部)経営企画部　企画課</t>
    <rPh sb="1" eb="3">
      <t>ホンブ</t>
    </rPh>
    <rPh sb="4" eb="6">
      <t>ケイエイ</t>
    </rPh>
    <rPh sb="6" eb="8">
      <t>キカク</t>
    </rPh>
    <rPh sb="8" eb="9">
      <t>ブ</t>
    </rPh>
    <rPh sb="10" eb="12">
      <t>キカク</t>
    </rPh>
    <rPh sb="12" eb="13">
      <t>カ</t>
    </rPh>
    <phoneticPr fontId="4"/>
  </si>
  <si>
    <t>(本部)経営企画部　国際課</t>
    <rPh sb="1" eb="3">
      <t>ホンブ</t>
    </rPh>
    <rPh sb="4" eb="6">
      <t>ケイエイ</t>
    </rPh>
    <rPh sb="6" eb="8">
      <t>キカク</t>
    </rPh>
    <rPh sb="8" eb="9">
      <t>ブ</t>
    </rPh>
    <rPh sb="10" eb="12">
      <t>コクサイ</t>
    </rPh>
    <rPh sb="12" eb="13">
      <t>カ</t>
    </rPh>
    <phoneticPr fontId="4"/>
  </si>
  <si>
    <t>(本部)経営企画部　広報課</t>
    <rPh sb="1" eb="3">
      <t>ホンブ</t>
    </rPh>
    <rPh sb="4" eb="6">
      <t>ケイエイ</t>
    </rPh>
    <rPh sb="6" eb="8">
      <t>キカク</t>
    </rPh>
    <rPh sb="8" eb="9">
      <t>ブ</t>
    </rPh>
    <rPh sb="10" eb="13">
      <t>コウホウカ</t>
    </rPh>
    <phoneticPr fontId="4"/>
  </si>
  <si>
    <t>(本部)総務部</t>
    <rPh sb="1" eb="3">
      <t>ホンブ</t>
    </rPh>
    <rPh sb="4" eb="6">
      <t>ソウム</t>
    </rPh>
    <rPh sb="6" eb="7">
      <t>ブ</t>
    </rPh>
    <phoneticPr fontId="4"/>
  </si>
  <si>
    <t>(本部)総務部　総務課</t>
    <rPh sb="1" eb="3">
      <t>ホンブ</t>
    </rPh>
    <rPh sb="4" eb="6">
      <t>ソウム</t>
    </rPh>
    <rPh sb="6" eb="7">
      <t>ブ</t>
    </rPh>
    <rPh sb="8" eb="11">
      <t>ソウムカ</t>
    </rPh>
    <phoneticPr fontId="4"/>
  </si>
  <si>
    <t>(本部)人事部</t>
    <rPh sb="1" eb="3">
      <t>ホンブ</t>
    </rPh>
    <rPh sb="4" eb="6">
      <t>ジンジ</t>
    </rPh>
    <rPh sb="6" eb="7">
      <t>ブ</t>
    </rPh>
    <phoneticPr fontId="4"/>
  </si>
  <si>
    <t>(本部)人事部　人事課</t>
    <rPh sb="1" eb="3">
      <t>ホンブ</t>
    </rPh>
    <rPh sb="4" eb="6">
      <t>ジンジ</t>
    </rPh>
    <rPh sb="6" eb="7">
      <t>ブ</t>
    </rPh>
    <rPh sb="8" eb="11">
      <t>ジンジカ</t>
    </rPh>
    <phoneticPr fontId="4"/>
  </si>
  <si>
    <t>(本部)人事部　職員課</t>
    <rPh sb="1" eb="3">
      <t>ホンブ</t>
    </rPh>
    <rPh sb="4" eb="6">
      <t>ジンジ</t>
    </rPh>
    <rPh sb="6" eb="7">
      <t>ブ</t>
    </rPh>
    <rPh sb="8" eb="11">
      <t>ショクインカ</t>
    </rPh>
    <phoneticPr fontId="4"/>
  </si>
  <si>
    <t>(本部)財務部</t>
    <rPh sb="1" eb="3">
      <t>ホンブ</t>
    </rPh>
    <rPh sb="4" eb="6">
      <t>ザイム</t>
    </rPh>
    <rPh sb="6" eb="7">
      <t>ブ</t>
    </rPh>
    <phoneticPr fontId="4"/>
  </si>
  <si>
    <t>(本部)財務部　財務課</t>
    <rPh sb="1" eb="3">
      <t>ホンブ</t>
    </rPh>
    <rPh sb="4" eb="6">
      <t>ザイム</t>
    </rPh>
    <rPh sb="6" eb="7">
      <t>ブ</t>
    </rPh>
    <rPh sb="8" eb="10">
      <t>ザイム</t>
    </rPh>
    <rPh sb="10" eb="11">
      <t>カ</t>
    </rPh>
    <phoneticPr fontId="4"/>
  </si>
  <si>
    <t>(本部)財務部　経理課</t>
    <rPh sb="1" eb="3">
      <t>ホンブ</t>
    </rPh>
    <rPh sb="4" eb="6">
      <t>ザイム</t>
    </rPh>
    <rPh sb="6" eb="7">
      <t>ブ</t>
    </rPh>
    <rPh sb="8" eb="10">
      <t>ケイリ</t>
    </rPh>
    <rPh sb="10" eb="11">
      <t>カ</t>
    </rPh>
    <phoneticPr fontId="4"/>
  </si>
  <si>
    <t>(本部)財務部　契約課</t>
    <rPh sb="1" eb="3">
      <t>ホンブ</t>
    </rPh>
    <rPh sb="4" eb="6">
      <t>ザイム</t>
    </rPh>
    <rPh sb="6" eb="7">
      <t>ブ</t>
    </rPh>
    <rPh sb="8" eb="10">
      <t>ケイヤク</t>
    </rPh>
    <rPh sb="10" eb="11">
      <t>カ</t>
    </rPh>
    <phoneticPr fontId="4"/>
  </si>
  <si>
    <t>(本部)安全管理部</t>
    <rPh sb="1" eb="3">
      <t>ホンブ</t>
    </rPh>
    <rPh sb="4" eb="6">
      <t>アンゼン</t>
    </rPh>
    <rPh sb="6" eb="8">
      <t>カンリ</t>
    </rPh>
    <rPh sb="8" eb="9">
      <t>ブ</t>
    </rPh>
    <phoneticPr fontId="4"/>
  </si>
  <si>
    <t>(本部)安全管理部　安全管理課</t>
    <rPh sb="1" eb="3">
      <t>ホンブ</t>
    </rPh>
    <rPh sb="4" eb="6">
      <t>アンゼン</t>
    </rPh>
    <rPh sb="6" eb="8">
      <t>カンリ</t>
    </rPh>
    <rPh sb="8" eb="9">
      <t>ブ</t>
    </rPh>
    <rPh sb="10" eb="12">
      <t>アンゼン</t>
    </rPh>
    <rPh sb="12" eb="14">
      <t>カンリ</t>
    </rPh>
    <rPh sb="14" eb="15">
      <t>カ</t>
    </rPh>
    <phoneticPr fontId="4"/>
  </si>
  <si>
    <t>(本部)安全管理部　保安管理課</t>
    <rPh sb="1" eb="3">
      <t>ホンブ</t>
    </rPh>
    <rPh sb="4" eb="6">
      <t>アンゼン</t>
    </rPh>
    <rPh sb="6" eb="9">
      <t>カンリブ</t>
    </rPh>
    <rPh sb="10" eb="12">
      <t>ホアン</t>
    </rPh>
    <rPh sb="12" eb="15">
      <t>カンリカ</t>
    </rPh>
    <phoneticPr fontId="3"/>
  </si>
  <si>
    <t>(本部)安全管理部　放射線安全課</t>
    <rPh sb="1" eb="3">
      <t>ホンブ</t>
    </rPh>
    <rPh sb="4" eb="6">
      <t>アンゼン</t>
    </rPh>
    <rPh sb="6" eb="9">
      <t>カンリブ</t>
    </rPh>
    <rPh sb="10" eb="13">
      <t>ホウシャセン</t>
    </rPh>
    <rPh sb="13" eb="16">
      <t>アンゼンカ</t>
    </rPh>
    <phoneticPr fontId="3"/>
  </si>
  <si>
    <r>
      <t>(本部)安全管理部　</t>
    </r>
    <r>
      <rPr>
        <sz val="11"/>
        <color rgb="FFFF0000"/>
        <rFont val="ＭＳ Ｐゴシック"/>
        <family val="3"/>
        <charset val="128"/>
        <scheme val="minor"/>
      </rPr>
      <t>建設工務課</t>
    </r>
    <rPh sb="1" eb="3">
      <t>ホンブ</t>
    </rPh>
    <rPh sb="4" eb="6">
      <t>アンゼン</t>
    </rPh>
    <rPh sb="6" eb="8">
      <t>カンリ</t>
    </rPh>
    <rPh sb="8" eb="9">
      <t>ブ</t>
    </rPh>
    <rPh sb="10" eb="12">
      <t>ケンセツ</t>
    </rPh>
    <rPh sb="12" eb="14">
      <t>コウム</t>
    </rPh>
    <rPh sb="14" eb="15">
      <t>カ</t>
    </rPh>
    <phoneticPr fontId="4"/>
  </si>
  <si>
    <t>(本部)情報基盤部</t>
    <rPh sb="1" eb="3">
      <t>ホンブ</t>
    </rPh>
    <rPh sb="4" eb="6">
      <t>ジョウホウ</t>
    </rPh>
    <rPh sb="6" eb="8">
      <t>キバン</t>
    </rPh>
    <rPh sb="8" eb="9">
      <t>ブ</t>
    </rPh>
    <phoneticPr fontId="4"/>
  </si>
  <si>
    <t>U</t>
    <phoneticPr fontId="69"/>
  </si>
  <si>
    <r>
      <t>(本部)情報基盤部　</t>
    </r>
    <r>
      <rPr>
        <sz val="11"/>
        <rFont val="ＭＳ Ｐゴシック"/>
        <family val="3"/>
        <charset val="128"/>
        <scheme val="minor"/>
      </rPr>
      <t>IT管理課</t>
    </r>
    <rPh sb="1" eb="3">
      <t>ホンブ</t>
    </rPh>
    <rPh sb="4" eb="6">
      <t>ジョウホウ</t>
    </rPh>
    <rPh sb="6" eb="8">
      <t>キバン</t>
    </rPh>
    <rPh sb="8" eb="9">
      <t>ブ</t>
    </rPh>
    <rPh sb="12" eb="14">
      <t>カンリ</t>
    </rPh>
    <rPh sb="14" eb="15">
      <t>カ</t>
    </rPh>
    <phoneticPr fontId="2"/>
  </si>
  <si>
    <r>
      <t>(本部)情報基盤部　</t>
    </r>
    <r>
      <rPr>
        <sz val="11"/>
        <rFont val="ＭＳ Ｐゴシック"/>
        <family val="3"/>
        <charset val="128"/>
        <scheme val="minor"/>
      </rPr>
      <t>IT企画課</t>
    </r>
    <rPh sb="1" eb="3">
      <t>ホンブ</t>
    </rPh>
    <rPh sb="4" eb="6">
      <t>ジョウホウ</t>
    </rPh>
    <rPh sb="6" eb="8">
      <t>キバン</t>
    </rPh>
    <rPh sb="8" eb="9">
      <t>ブ</t>
    </rPh>
    <rPh sb="12" eb="14">
      <t>キカク</t>
    </rPh>
    <rPh sb="14" eb="15">
      <t>カ</t>
    </rPh>
    <phoneticPr fontId="2"/>
  </si>
  <si>
    <t>(本部)情報基盤部　IT運用・学術情報課</t>
    <rPh sb="1" eb="3">
      <t>ホンブ</t>
    </rPh>
    <rPh sb="4" eb="6">
      <t>ジョウホウ</t>
    </rPh>
    <rPh sb="6" eb="8">
      <t>キバン</t>
    </rPh>
    <rPh sb="8" eb="9">
      <t>ブ</t>
    </rPh>
    <rPh sb="12" eb="14">
      <t>ウンヨウ</t>
    </rPh>
    <rPh sb="15" eb="17">
      <t>ガクジュツ</t>
    </rPh>
    <rPh sb="17" eb="19">
      <t>ジョウホウ</t>
    </rPh>
    <rPh sb="19" eb="20">
      <t>カ</t>
    </rPh>
    <phoneticPr fontId="2"/>
  </si>
  <si>
    <t>(本部)イノベーションセンター</t>
    <rPh sb="1" eb="3">
      <t>ホンブ</t>
    </rPh>
    <phoneticPr fontId="4"/>
  </si>
  <si>
    <t>(本部)イノベーションセンター　イノベーション戦略課</t>
    <rPh sb="1" eb="3">
      <t>ホンブ</t>
    </rPh>
    <rPh sb="23" eb="25">
      <t>センリャク</t>
    </rPh>
    <rPh sb="25" eb="26">
      <t>カ</t>
    </rPh>
    <phoneticPr fontId="4"/>
  </si>
  <si>
    <t>(本部)イノベーションセンター　研究推進課</t>
    <rPh sb="1" eb="3">
      <t>ホンブ</t>
    </rPh>
    <rPh sb="16" eb="18">
      <t>ケンキュウ</t>
    </rPh>
    <rPh sb="18" eb="20">
      <t>スイシン</t>
    </rPh>
    <phoneticPr fontId="4"/>
  </si>
  <si>
    <t>(本部)イノベーションセンター　知的財産活用課</t>
    <rPh sb="1" eb="3">
      <t>ホンブ</t>
    </rPh>
    <rPh sb="16" eb="18">
      <t>チテキ</t>
    </rPh>
    <rPh sb="18" eb="20">
      <t>ザイサン</t>
    </rPh>
    <rPh sb="20" eb="22">
      <t>カツヨウ</t>
    </rPh>
    <rPh sb="22" eb="23">
      <t>カ</t>
    </rPh>
    <phoneticPr fontId="3"/>
  </si>
  <si>
    <t>(本部)ＳＩＰ推進センター</t>
    <rPh sb="1" eb="3">
      <t>ホンブ</t>
    </rPh>
    <rPh sb="7" eb="9">
      <t>スイシン</t>
    </rPh>
    <phoneticPr fontId="69"/>
  </si>
  <si>
    <t>(本部)ダイバーシティ推進室</t>
    <rPh sb="1" eb="3">
      <t>ホンブ</t>
    </rPh>
    <rPh sb="11" eb="14">
      <t>スイシンシツ</t>
    </rPh>
    <phoneticPr fontId="4"/>
  </si>
  <si>
    <t>量子技術基盤研究部門</t>
    <rPh sb="0" eb="2">
      <t>リョウシ</t>
    </rPh>
    <rPh sb="2" eb="4">
      <t>ギジュツ</t>
    </rPh>
    <rPh sb="4" eb="6">
      <t>キバン</t>
    </rPh>
    <rPh sb="6" eb="8">
      <t>ケンキュウ</t>
    </rPh>
    <rPh sb="8" eb="10">
      <t>ブモン</t>
    </rPh>
    <phoneticPr fontId="4"/>
  </si>
  <si>
    <r>
      <rPr>
        <sz val="11"/>
        <color rgb="FFFF0000"/>
        <rFont val="ＭＳ Ｐゴシック"/>
        <family val="3"/>
        <charset val="128"/>
      </rPr>
      <t>量子技術基盤研究部門</t>
    </r>
    <r>
      <rPr>
        <sz val="11"/>
        <rFont val="ＭＳ Ｐゴシック"/>
        <family val="3"/>
        <charset val="128"/>
      </rPr>
      <t>　研究企画部</t>
    </r>
    <rPh sb="0" eb="2">
      <t>リョウシ</t>
    </rPh>
    <rPh sb="2" eb="4">
      <t>ギジュツ</t>
    </rPh>
    <rPh sb="4" eb="6">
      <t>キバン</t>
    </rPh>
    <rPh sb="6" eb="8">
      <t>ケンキュウ</t>
    </rPh>
    <rPh sb="8" eb="10">
      <t>ブモン</t>
    </rPh>
    <rPh sb="11" eb="13">
      <t>ケンキュウ</t>
    </rPh>
    <rPh sb="13" eb="15">
      <t>キカク</t>
    </rPh>
    <rPh sb="15" eb="16">
      <t>ブ</t>
    </rPh>
    <phoneticPr fontId="4"/>
  </si>
  <si>
    <t>量子エネルギー開発部門（那珂研）</t>
    <rPh sb="0" eb="2">
      <t>リョウシ</t>
    </rPh>
    <rPh sb="7" eb="9">
      <t>カイハツ</t>
    </rPh>
    <rPh sb="9" eb="11">
      <t>ブモン</t>
    </rPh>
    <rPh sb="12" eb="15">
      <t>ナカケン</t>
    </rPh>
    <phoneticPr fontId="4"/>
  </si>
  <si>
    <t>量子エネルギー開発部門　研究企画部（那珂研）</t>
    <rPh sb="0" eb="2">
      <t>リョウシ</t>
    </rPh>
    <rPh sb="7" eb="9">
      <t>カイハツ</t>
    </rPh>
    <rPh sb="9" eb="11">
      <t>ブモン</t>
    </rPh>
    <rPh sb="12" eb="14">
      <t>ケンキュウ</t>
    </rPh>
    <rPh sb="14" eb="16">
      <t>キカク</t>
    </rPh>
    <rPh sb="16" eb="17">
      <t>ブ</t>
    </rPh>
    <rPh sb="18" eb="21">
      <t>ナカケン</t>
    </rPh>
    <phoneticPr fontId="4"/>
  </si>
  <si>
    <t>量子エネルギー開発部門（六ヶ所研）</t>
    <rPh sb="0" eb="2">
      <t>リョウシ</t>
    </rPh>
    <rPh sb="7" eb="9">
      <t>カイハツ</t>
    </rPh>
    <rPh sb="9" eb="11">
      <t>ブモン</t>
    </rPh>
    <rPh sb="12" eb="15">
      <t>ロッカショ</t>
    </rPh>
    <rPh sb="15" eb="16">
      <t>ケン</t>
    </rPh>
    <phoneticPr fontId="4"/>
  </si>
  <si>
    <t>量子エネルギー開発部門　研究企画部（六ヶ所研）</t>
    <rPh sb="0" eb="2">
      <t>リョウシ</t>
    </rPh>
    <rPh sb="7" eb="9">
      <t>カイハツ</t>
    </rPh>
    <rPh sb="9" eb="11">
      <t>ブモン</t>
    </rPh>
    <rPh sb="12" eb="14">
      <t>ケンキュウ</t>
    </rPh>
    <rPh sb="14" eb="16">
      <t>キカク</t>
    </rPh>
    <rPh sb="16" eb="17">
      <t>ブ</t>
    </rPh>
    <rPh sb="18" eb="22">
      <t>ロッカショケン</t>
    </rPh>
    <phoneticPr fontId="4"/>
  </si>
  <si>
    <t>量子生命・医学部門</t>
    <rPh sb="0" eb="2">
      <t>リョウシ</t>
    </rPh>
    <rPh sb="2" eb="4">
      <t>セイメイ</t>
    </rPh>
    <rPh sb="5" eb="7">
      <t>イガク</t>
    </rPh>
    <rPh sb="7" eb="9">
      <t>ブモン</t>
    </rPh>
    <phoneticPr fontId="4"/>
  </si>
  <si>
    <t>量子生命・医学部門　研究企画部</t>
    <rPh sb="0" eb="2">
      <t>リョウシ</t>
    </rPh>
    <rPh sb="2" eb="4">
      <t>セイメイ</t>
    </rPh>
    <rPh sb="5" eb="7">
      <t>イガク</t>
    </rPh>
    <rPh sb="7" eb="9">
      <t>ブモン</t>
    </rPh>
    <rPh sb="10" eb="12">
      <t>ケンキュウ</t>
    </rPh>
    <rPh sb="12" eb="15">
      <t>キカクブ</t>
    </rPh>
    <phoneticPr fontId="4"/>
  </si>
  <si>
    <t>X</t>
  </si>
  <si>
    <t>次世代放射光施設整備開発センター</t>
    <rPh sb="0" eb="3">
      <t>ジセダイ</t>
    </rPh>
    <rPh sb="3" eb="6">
      <t>ホウシャコウ</t>
    </rPh>
    <rPh sb="6" eb="8">
      <t>シセツ</t>
    </rPh>
    <rPh sb="8" eb="10">
      <t>セイビ</t>
    </rPh>
    <rPh sb="10" eb="12">
      <t>カイハツ</t>
    </rPh>
    <phoneticPr fontId="4"/>
  </si>
  <si>
    <t>　(次世代放射光)管理部</t>
    <rPh sb="2" eb="5">
      <t>ジセダイ</t>
    </rPh>
    <rPh sb="5" eb="8">
      <t>ホウシャコウ</t>
    </rPh>
    <rPh sb="9" eb="12">
      <t>カンリブ</t>
    </rPh>
    <phoneticPr fontId="3"/>
  </si>
  <si>
    <t>　(次世代放射光)管理部　庶務課</t>
    <rPh sb="2" eb="5">
      <t>ジセダイ</t>
    </rPh>
    <rPh sb="5" eb="8">
      <t>ホウシャコウ</t>
    </rPh>
    <rPh sb="9" eb="12">
      <t>カンリブ</t>
    </rPh>
    <rPh sb="13" eb="16">
      <t>ショムカ</t>
    </rPh>
    <phoneticPr fontId="3"/>
  </si>
  <si>
    <t>　(次世代放射光)管理部　保安管理課</t>
    <rPh sb="2" eb="5">
      <t>ジセダイ</t>
    </rPh>
    <rPh sb="5" eb="8">
      <t>ホウシャコウ</t>
    </rPh>
    <rPh sb="9" eb="12">
      <t>カンリブ</t>
    </rPh>
    <rPh sb="13" eb="15">
      <t>ホアン</t>
    </rPh>
    <rPh sb="15" eb="18">
      <t>カンリカ</t>
    </rPh>
    <phoneticPr fontId="3"/>
  </si>
  <si>
    <t>　高輝度放射光研究開発部</t>
    <rPh sb="1" eb="4">
      <t>コウキド</t>
    </rPh>
    <rPh sb="4" eb="7">
      <t>ホウシャコウ</t>
    </rPh>
    <rPh sb="7" eb="9">
      <t>ケンキュウ</t>
    </rPh>
    <rPh sb="9" eb="12">
      <t>カイハツブ</t>
    </rPh>
    <phoneticPr fontId="3"/>
  </si>
  <si>
    <t>　高輝度放射光研究開発部　計画管理Gr</t>
    <rPh sb="1" eb="4">
      <t>コウキド</t>
    </rPh>
    <rPh sb="4" eb="7">
      <t>ホウシャコウ</t>
    </rPh>
    <rPh sb="7" eb="9">
      <t>ケンキュウ</t>
    </rPh>
    <rPh sb="9" eb="11">
      <t>カイハツ</t>
    </rPh>
    <rPh sb="11" eb="12">
      <t>ブ</t>
    </rPh>
    <rPh sb="13" eb="15">
      <t>ケイカク</t>
    </rPh>
    <rPh sb="15" eb="17">
      <t>カンリ</t>
    </rPh>
    <phoneticPr fontId="4"/>
  </si>
  <si>
    <t>　高輝度放射光研究開発部　加速器Gr</t>
    <rPh sb="1" eb="4">
      <t>コウキド</t>
    </rPh>
    <rPh sb="4" eb="7">
      <t>ホウシャコウ</t>
    </rPh>
    <rPh sb="7" eb="9">
      <t>ケンキュウ</t>
    </rPh>
    <rPh sb="9" eb="11">
      <t>カイハツ</t>
    </rPh>
    <rPh sb="11" eb="12">
      <t>ブ</t>
    </rPh>
    <rPh sb="13" eb="16">
      <t>カソクキ</t>
    </rPh>
    <phoneticPr fontId="4"/>
  </si>
  <si>
    <t>　高輝度放射光研究開発部　ビームラインGr</t>
    <rPh sb="1" eb="4">
      <t>コウキド</t>
    </rPh>
    <rPh sb="4" eb="7">
      <t>ホウシャコウ</t>
    </rPh>
    <rPh sb="7" eb="9">
      <t>ケンキュウ</t>
    </rPh>
    <rPh sb="9" eb="12">
      <t>カイハツブ</t>
    </rPh>
    <phoneticPr fontId="4"/>
  </si>
  <si>
    <t>　高輝度放射光研究開発部　基板技術Gr</t>
    <rPh sb="1" eb="4">
      <t>コウキド</t>
    </rPh>
    <rPh sb="4" eb="7">
      <t>ホウシャコウ</t>
    </rPh>
    <rPh sb="7" eb="9">
      <t>ケンキュウ</t>
    </rPh>
    <rPh sb="9" eb="12">
      <t>カイハツブ</t>
    </rPh>
    <rPh sb="13" eb="15">
      <t>キバン</t>
    </rPh>
    <rPh sb="15" eb="17">
      <t>ギジュツ</t>
    </rPh>
    <phoneticPr fontId="3"/>
  </si>
  <si>
    <t>QST革新プロジェクト</t>
    <rPh sb="3" eb="5">
      <t>カクシン</t>
    </rPh>
    <phoneticPr fontId="3"/>
  </si>
  <si>
    <t>QST国際リサーチイニシアティブ</t>
    <rPh sb="3" eb="5">
      <t>コクサイ</t>
    </rPh>
    <phoneticPr fontId="3"/>
  </si>
  <si>
    <t>島田　明彦</t>
    <rPh sb="0" eb="2">
      <t>シマダ</t>
    </rPh>
    <rPh sb="3" eb="5">
      <t>アキヒコ</t>
    </rPh>
    <phoneticPr fontId="1"/>
  </si>
  <si>
    <t>027-335-6294</t>
    <phoneticPr fontId="1"/>
  </si>
  <si>
    <t>x</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</si>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</sst>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Red]\(0\)"/>
    <numFmt numFmtId="177" formatCode="0_ "/>
    <numFmt numFmtId="178" formatCode="0.0_ "/>
    <numFmt numFmtId="179" formatCode="0.0_);[Red]\(0.0\)"/>
    <numFmt numFmtId="180" formatCode="yyyy/m/d;@"/>
    <numFmt numFmtId="181" formatCode="00000000"/>
    <numFmt numFmtId="182" formatCode="0.0#"/>
    <numFmt numFmtId="183" formatCode="0.0#\ "/>
    <numFmt numFmtId="184" formatCode="\(\ yyyy&quot; 年 &quot;m&quot; 月 &quot;d&quot; 日 &quot;\);@"/>
    <numFmt numFmtId="185" formatCode="[$]ggge&quot;年&quot;;@" x16r2:formatCode16="[$-ja-JP-x-gannen]ggge&quot;年&quot;;@"/>
    <numFmt numFmtId="186" formatCode="\(yyyy&quot;年&quot;\);@"/>
    <numFmt numFmtId="187" formatCode="[$]ggg\ e&quot;&quot;;@" x16r2:formatCode16="[$-ja-JP-x-gannen]ggg\ e&quot;&quot;;@"/>
    <numFmt numFmtId="188" formatCode="\(\ yyyy&quot; 年 &quot;\);@"/>
    <numFmt numFmtId="189" formatCode="[$]\(ggg\ e&quot; 年)&quot;;@" x16r2:formatCode16="[$-ja-JP-x-gannen]\(ggg\ e&quot; 年)&quot;;@"/>
    <numFmt numFmtId="190" formatCode="[$]ggg\ e&quot;　&quot;;@" x16r2:formatCode16="[$-ja-JP-x-gannen]ggg\ e&quot;　&quot;;@"/>
    <numFmt numFmtId="191" formatCode="[$]ggge&quot;&quot;;@" x16r2:formatCode16="[$-ja-JP-x-gannen]ggge&quot;&quot;;@"/>
  </numFmts>
  <fonts count="89">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0"/>
      <name val="ＭＳ Ｐゴシック"/>
      <family val="3"/>
      <charset val="128"/>
    </font>
    <font>
      <sz val="10"/>
      <name val="ＭＳ Ｐ明朝"/>
      <family val="1"/>
      <charset val="128"/>
    </font>
    <font>
      <sz val="11"/>
      <color indexed="10"/>
      <name val="ＭＳ Ｐゴシック"/>
      <family val="3"/>
      <charset val="128"/>
    </font>
    <font>
      <sz val="10"/>
      <color indexed="8"/>
      <name val="ＭＳ Ｐゴシック"/>
      <family val="3"/>
      <charset val="128"/>
    </font>
    <font>
      <sz val="8"/>
      <color indexed="8"/>
      <name val="ＭＳ ゴシック"/>
      <family val="3"/>
      <charset val="128"/>
    </font>
    <font>
      <sz val="10"/>
      <color indexed="10"/>
      <name val="ＭＳ Ｐゴシック"/>
      <family val="3"/>
      <charset val="128"/>
    </font>
    <font>
      <sz val="20"/>
      <name val="ＭＳ Ｐ明朝"/>
      <family val="1"/>
      <charset val="128"/>
    </font>
    <font>
      <sz val="8"/>
      <name val="ＭＳ 明朝"/>
      <family val="1"/>
      <charset val="128"/>
    </font>
    <font>
      <sz val="11"/>
      <name val="ＭＳ 明朝"/>
      <family val="1"/>
      <charset val="128"/>
    </font>
    <font>
      <sz val="10"/>
      <color indexed="9"/>
      <name val="ＭＳ Ｐゴシック"/>
      <family val="3"/>
      <charset val="128"/>
    </font>
    <font>
      <b/>
      <sz val="10"/>
      <color indexed="12"/>
      <name val="ＭＳ Ｐ明朝"/>
      <family val="1"/>
      <charset val="128"/>
    </font>
    <font>
      <b/>
      <sz val="16"/>
      <color indexed="12"/>
      <name val="ＭＳ Ｐ明朝"/>
      <family val="1"/>
      <charset val="128"/>
    </font>
    <font>
      <sz val="12"/>
      <name val="ＭＳ Ｐゴシック"/>
      <family val="3"/>
      <charset val="128"/>
    </font>
    <font>
      <sz val="11"/>
      <name val="ＭＳ Ｐ明朝"/>
      <family val="1"/>
      <charset val="128"/>
    </font>
    <font>
      <sz val="14"/>
      <name val="ＭＳ Ｐ明朝"/>
      <family val="1"/>
      <charset val="128"/>
    </font>
    <font>
      <sz val="11"/>
      <color indexed="9"/>
      <name val="ＭＳ 明朝"/>
      <family val="1"/>
      <charset val="128"/>
    </font>
    <font>
      <sz val="18"/>
      <name val="ＭＳ Ｐゴシック"/>
      <family val="3"/>
      <charset val="128"/>
    </font>
    <font>
      <sz val="8"/>
      <name val="ＭＳ Ｐ明朝"/>
      <family val="1"/>
      <charset val="128"/>
    </font>
    <font>
      <sz val="9"/>
      <name val="ＭＳ Ｐ明朝"/>
      <family val="1"/>
      <charset val="128"/>
    </font>
    <font>
      <vertAlign val="superscript"/>
      <sz val="10"/>
      <name val="ＭＳ Ｐゴシック"/>
      <family val="3"/>
      <charset val="128"/>
    </font>
    <font>
      <sz val="8"/>
      <name val="ＭＳ Ｐゴシック"/>
      <family val="3"/>
      <charset val="128"/>
    </font>
    <font>
      <vertAlign val="superscript"/>
      <sz val="8"/>
      <name val="ＭＳ Ｐ明朝"/>
      <family val="1"/>
      <charset val="128"/>
    </font>
    <font>
      <sz val="10"/>
      <name val="ＭＳ 明朝"/>
      <family val="1"/>
      <charset val="128"/>
    </font>
    <font>
      <b/>
      <sz val="10"/>
      <color indexed="16"/>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5"/>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明朝"/>
      <family val="1"/>
      <charset val="128"/>
    </font>
    <font>
      <sz val="9"/>
      <color indexed="10"/>
      <name val="ＭＳ Ｐゴシック"/>
      <family val="3"/>
      <charset val="128"/>
    </font>
    <font>
      <b/>
      <sz val="10"/>
      <color indexed="10"/>
      <name val="ＭＳ Ｐゴシック"/>
      <family val="3"/>
      <charset val="128"/>
    </font>
    <font>
      <b/>
      <sz val="11"/>
      <color indexed="10"/>
      <name val="ＭＳ Ｐゴシック"/>
      <family val="3"/>
      <charset val="128"/>
    </font>
    <font>
      <sz val="10"/>
      <color theme="4" tint="-0.249977111117893"/>
      <name val="ＭＳ Ｐゴシック"/>
      <family val="3"/>
      <charset val="128"/>
    </font>
    <font>
      <sz val="10"/>
      <color rgb="FFFF0000"/>
      <name val="ＭＳ Ｐゴシック"/>
      <family val="3"/>
      <charset val="128"/>
    </font>
    <font>
      <sz val="6"/>
      <name val="ＭＳ Ｐゴシック"/>
      <family val="2"/>
      <charset val="128"/>
      <scheme val="minor"/>
    </font>
    <font>
      <u/>
      <sz val="8"/>
      <color rgb="FFFF0000"/>
      <name val="ＭＳ Ｐ明朝"/>
      <family val="1"/>
      <charset val="128"/>
    </font>
    <font>
      <sz val="11"/>
      <color rgb="FFFF0000"/>
      <name val="ＭＳ Ｐゴシック"/>
      <family val="3"/>
      <charset val="128"/>
    </font>
    <font>
      <sz val="12"/>
      <color rgb="FFFF0000"/>
      <name val="ＭＳ Ｐゴシック"/>
      <family val="3"/>
      <charset val="128"/>
    </font>
    <font>
      <sz val="7.5"/>
      <name val="ＭＳ Ｐ明朝"/>
      <family val="1"/>
      <charset val="128"/>
    </font>
    <font>
      <sz val="11"/>
      <name val="Century"/>
      <family val="1"/>
    </font>
    <font>
      <sz val="8"/>
      <name val="Century"/>
      <family val="1"/>
    </font>
    <font>
      <sz val="10"/>
      <name val="Century"/>
      <family val="1"/>
    </font>
    <font>
      <sz val="9"/>
      <name val="Century"/>
      <family val="1"/>
    </font>
    <font>
      <vertAlign val="superscript"/>
      <sz val="10"/>
      <name val="Century Gothic"/>
      <family val="2"/>
    </font>
    <font>
      <vertAlign val="superscript"/>
      <sz val="8"/>
      <name val="Century"/>
      <family val="1"/>
    </font>
    <font>
      <sz val="9"/>
      <name val="ＭＳ 明朝"/>
      <family val="1"/>
      <charset val="128"/>
    </font>
    <font>
      <sz val="6.5"/>
      <name val="ＭＳ 明朝"/>
      <family val="1"/>
      <charset val="128"/>
    </font>
    <font>
      <b/>
      <sz val="7"/>
      <name val="ＭＳ 明朝"/>
      <family val="1"/>
      <charset val="128"/>
    </font>
    <font>
      <sz val="6"/>
      <name val="ＭＳ Ｐゴシック"/>
      <family val="3"/>
      <charset val="128"/>
      <scheme val="minor"/>
    </font>
    <font>
      <b/>
      <sz val="10"/>
      <color rgb="FFFF0000"/>
      <name val="ＭＳ Ｐゴシック"/>
      <family val="3"/>
      <charset val="128"/>
    </font>
    <font>
      <sz val="7"/>
      <name val="ＭＳ Ｐ明朝"/>
      <family val="1"/>
      <charset val="128"/>
    </font>
    <font>
      <sz val="10"/>
      <name val="ＭＳ ゴシック"/>
      <family val="3"/>
      <charset val="128"/>
    </font>
    <font>
      <u/>
      <sz val="10"/>
      <name val="ＭＳ Ｐゴシック"/>
      <family val="3"/>
      <charset val="128"/>
    </font>
    <font>
      <sz val="12"/>
      <name val="ＭＳ Ｐゴシック"/>
      <family val="3"/>
      <charset val="128"/>
      <scheme val="minor"/>
    </font>
    <font>
      <b/>
      <sz val="9"/>
      <color indexed="81"/>
      <name val="MS P ゴシック"/>
      <family val="3"/>
      <charset val="128"/>
    </font>
    <font>
      <sz val="9"/>
      <color indexed="81"/>
      <name val="MS P ゴシック"/>
      <family val="3"/>
      <charset val="128"/>
    </font>
    <font>
      <b/>
      <sz val="11"/>
      <color rgb="FFFF0000"/>
      <name val="ＭＳ Ｐゴシック"/>
      <family val="3"/>
      <charset val="128"/>
    </font>
    <font>
      <sz val="9"/>
      <color theme="4" tint="-0.249977111117893"/>
      <name val="ＭＳ Ｐゴシック"/>
      <family val="3"/>
      <charset val="128"/>
    </font>
    <font>
      <sz val="10"/>
      <name val="ＭＳ Ｐ明朝"/>
      <family val="3"/>
      <charset val="128"/>
    </font>
    <font>
      <b/>
      <sz val="1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rgb="FFFF0000"/>
      <name val="ＭＳ Ｐゴシック"/>
      <family val="2"/>
      <scheme val="minor"/>
    </font>
    <font>
      <vertAlign val="superscript"/>
      <sz val="9"/>
      <name val="ＭＳ Ｐ明朝"/>
      <family val="1"/>
      <charset val="128"/>
    </font>
    <font>
      <vertAlign val="superscript"/>
      <sz val="9"/>
      <name val="Century"/>
      <family val="1"/>
    </font>
    <font>
      <sz val="11"/>
      <color theme="1"/>
      <name val="ＭＳ Ｐゴシック"/>
      <family val="3"/>
      <charset val="128"/>
      <scheme val="minor"/>
    </font>
    <font>
      <sz val="6"/>
      <name val="ＭＳ Ｐ明朝"/>
      <family val="1"/>
      <charset val="128"/>
    </font>
    <font>
      <sz val="11"/>
      <color theme="0"/>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5"/>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1"/>
        <bgColor indexed="64"/>
      </patternFill>
    </fill>
  </fills>
  <borders count="1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dotted">
        <color indexed="64"/>
      </top>
      <bottom/>
      <diagonal/>
    </border>
    <border>
      <left/>
      <right style="medium">
        <color indexed="64"/>
      </right>
      <top style="medium">
        <color indexed="64"/>
      </top>
      <bottom/>
      <diagonal/>
    </border>
    <border>
      <left/>
      <right style="double">
        <color indexed="64"/>
      </right>
      <top/>
      <bottom style="thin">
        <color indexed="64"/>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double">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dotted">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diagonal/>
    </border>
    <border>
      <left style="thick">
        <color indexed="64"/>
      </left>
      <right style="hair">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hair">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double">
        <color indexed="64"/>
      </bottom>
      <diagonal/>
    </border>
    <border>
      <left style="thick">
        <color indexed="64"/>
      </left>
      <right/>
      <top style="double">
        <color indexed="64"/>
      </top>
      <bottom/>
      <diagonal/>
    </border>
    <border>
      <left style="thick">
        <color indexed="64"/>
      </left>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thin">
        <color indexed="64"/>
      </bottom>
      <diagonal/>
    </border>
    <border>
      <left style="thick">
        <color indexed="64"/>
      </left>
      <right/>
      <top style="hair">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medium">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medium">
        <color indexed="64"/>
      </left>
      <right/>
      <top/>
      <bottom style="thick">
        <color indexed="64"/>
      </bottom>
      <diagonal/>
    </border>
    <border>
      <left style="thin">
        <color rgb="FFFF0000"/>
      </left>
      <right style="thin">
        <color rgb="FFFF0000"/>
      </right>
      <top style="thin">
        <color rgb="FFFF0000"/>
      </top>
      <bottom/>
      <diagonal/>
    </border>
    <border>
      <left/>
      <right/>
      <top/>
      <bottom style="medium">
        <color auto="1"/>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ck">
        <color auto="1"/>
      </left>
      <right style="thick">
        <color auto="1"/>
      </right>
      <top style="thick">
        <color auto="1"/>
      </top>
      <bottom style="thick">
        <color auto="1"/>
      </bottom>
      <diagonal/>
    </border>
    <border>
      <left/>
      <right style="medium">
        <color auto="1"/>
      </right>
      <top/>
      <bottom style="medium">
        <color auto="1"/>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FF0000"/>
      </left>
      <right style="thin">
        <color rgb="FFFF0000"/>
      </right>
      <top/>
      <bottom/>
      <diagonal/>
    </border>
    <border>
      <left style="thin">
        <color rgb="FFFF0000"/>
      </left>
      <right style="thin">
        <color rgb="FFFF0000"/>
      </right>
      <top/>
      <bottom style="medium">
        <color auto="1"/>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style="double">
        <color indexed="64"/>
      </top>
      <bottom style="thin">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right style="double">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s>
  <cellStyleXfs count="83">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48" fillId="4" borderId="0" applyNumberFormat="0" applyBorder="0" applyAlignment="0" applyProtection="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6"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48" fillId="4" borderId="0" applyNumberFormat="0" applyBorder="0" applyAlignment="0" applyProtection="0">
      <alignment vertical="center"/>
    </xf>
  </cellStyleXfs>
  <cellXfs count="1235">
    <xf numFmtId="0" fontId="0" fillId="0" borderId="0" xfId="0"/>
    <xf numFmtId="0" fontId="4" fillId="0" borderId="0" xfId="0" applyFont="1" applyAlignment="1">
      <alignment vertical="center"/>
    </xf>
    <xf numFmtId="176" fontId="0" fillId="0" borderId="0" xfId="0" applyNumberFormat="1"/>
    <xf numFmtId="0" fontId="4" fillId="0" borderId="0" xfId="0" applyFont="1" applyAlignment="1">
      <alignment horizontal="center" vertical="center"/>
    </xf>
    <xf numFmtId="0" fontId="5" fillId="0" borderId="0" xfId="0" applyFont="1" applyAlignment="1">
      <alignment vertical="center"/>
    </xf>
    <xf numFmtId="0" fontId="5" fillId="0" borderId="10" xfId="0" applyFont="1" applyBorder="1" applyAlignment="1">
      <alignmen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xf>
    <xf numFmtId="0" fontId="5" fillId="0" borderId="0" xfId="0" applyFont="1" applyAlignment="1">
      <alignment horizontal="center" vertical="center"/>
    </xf>
    <xf numFmtId="0" fontId="5" fillId="0" borderId="11" xfId="0" applyFont="1" applyBorder="1"/>
    <xf numFmtId="0" fontId="5" fillId="0" borderId="0" xfId="0" applyFont="1"/>
    <xf numFmtId="0" fontId="5" fillId="0" borderId="12" xfId="0" applyFont="1" applyBorder="1"/>
    <xf numFmtId="0" fontId="5" fillId="0" borderId="13" xfId="0" applyFont="1" applyBorder="1"/>
    <xf numFmtId="0" fontId="5" fillId="0" borderId="15" xfId="0" applyFont="1" applyBorder="1"/>
    <xf numFmtId="0" fontId="5" fillId="0" borderId="10" xfId="0" applyFont="1" applyBorder="1"/>
    <xf numFmtId="0" fontId="5" fillId="0" borderId="16" xfId="0" applyFont="1" applyBorder="1"/>
    <xf numFmtId="0" fontId="5" fillId="0" borderId="14" xfId="0" applyFont="1" applyBorder="1"/>
    <xf numFmtId="0" fontId="5" fillId="0" borderId="17" xfId="0" applyFont="1" applyBorder="1"/>
    <xf numFmtId="0" fontId="5" fillId="0" borderId="15" xfId="0" applyFont="1" applyBorder="1" applyAlignment="1">
      <alignment vertical="center" wrapText="1"/>
    </xf>
    <xf numFmtId="0" fontId="5" fillId="0" borderId="18" xfId="0" applyFont="1" applyBorder="1" applyAlignment="1">
      <alignment vertical="center"/>
    </xf>
    <xf numFmtId="14" fontId="5" fillId="0" borderId="0" xfId="0" applyNumberFormat="1" applyFont="1" applyAlignment="1">
      <alignment vertical="center"/>
    </xf>
    <xf numFmtId="0" fontId="5" fillId="0" borderId="20" xfId="0" applyFont="1" applyBorder="1" applyAlignment="1">
      <alignment vertical="center"/>
    </xf>
    <xf numFmtId="0" fontId="5" fillId="0" borderId="23" xfId="0" applyFont="1" applyBorder="1" applyAlignment="1">
      <alignment vertical="center" wrapText="1"/>
    </xf>
    <xf numFmtId="0" fontId="11" fillId="0" borderId="12" xfId="0" applyFont="1" applyBorder="1" applyAlignment="1">
      <alignment vertical="center" wrapText="1"/>
    </xf>
    <xf numFmtId="0" fontId="11" fillId="0" borderId="20" xfId="0" applyFont="1" applyBorder="1" applyAlignment="1">
      <alignment vertical="center" wrapText="1"/>
    </xf>
    <xf numFmtId="0" fontId="3" fillId="0" borderId="10" xfId="0" applyFont="1" applyBorder="1" applyAlignment="1">
      <alignment vertical="center" textRotation="255"/>
    </xf>
    <xf numFmtId="0" fontId="4" fillId="0" borderId="2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16" fillId="0" borderId="0" xfId="0" applyFont="1" applyAlignment="1">
      <alignment horizontal="center" vertical="center"/>
    </xf>
    <xf numFmtId="0" fontId="11"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right" vertical="center"/>
    </xf>
    <xf numFmtId="0" fontId="3" fillId="0" borderId="12" xfId="0" applyFont="1" applyBorder="1" applyAlignment="1">
      <alignment horizontal="center" vertical="center"/>
    </xf>
    <xf numFmtId="0" fontId="11" fillId="0" borderId="0" xfId="0" applyFont="1" applyAlignment="1">
      <alignment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1" fillId="0" borderId="30"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vertical="top"/>
    </xf>
    <xf numFmtId="0" fontId="5" fillId="0" borderId="29" xfId="0" applyFont="1" applyBorder="1" applyAlignment="1">
      <alignment vertical="center"/>
    </xf>
    <xf numFmtId="0" fontId="5" fillId="0" borderId="29" xfId="0" applyFont="1" applyBorder="1"/>
    <xf numFmtId="0" fontId="17"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7" fillId="0" borderId="0" xfId="0" applyFont="1" applyAlignment="1">
      <alignment vertical="center" wrapText="1"/>
    </xf>
    <xf numFmtId="0" fontId="21" fillId="0" borderId="0" xfId="0" applyFont="1" applyAlignment="1">
      <alignment horizontal="left" vertical="center"/>
    </xf>
    <xf numFmtId="0" fontId="21" fillId="0" borderId="11" xfId="0" applyFont="1" applyBorder="1" applyAlignment="1">
      <alignment vertical="center"/>
    </xf>
    <xf numFmtId="0" fontId="21" fillId="0" borderId="32" xfId="0" applyFont="1" applyBorder="1" applyAlignment="1">
      <alignment vertical="center"/>
    </xf>
    <xf numFmtId="0" fontId="21" fillId="0" borderId="29" xfId="0" applyFont="1" applyBorder="1" applyAlignment="1">
      <alignment vertical="center"/>
    </xf>
    <xf numFmtId="0" fontId="21" fillId="0" borderId="29" xfId="0" applyFont="1" applyBorder="1" applyAlignment="1">
      <alignment horizontal="left" vertical="center"/>
    </xf>
    <xf numFmtId="0" fontId="17" fillId="0" borderId="31" xfId="0" applyFont="1" applyBorder="1" applyAlignment="1">
      <alignment vertical="center"/>
    </xf>
    <xf numFmtId="0" fontId="17" fillId="0" borderId="20" xfId="0" applyFont="1" applyBorder="1" applyAlignment="1">
      <alignment vertical="center"/>
    </xf>
    <xf numFmtId="0" fontId="4" fillId="24" borderId="0" xfId="0" applyFont="1" applyFill="1" applyProtection="1">
      <protection locked="0"/>
    </xf>
    <xf numFmtId="0" fontId="17" fillId="0" borderId="14" xfId="0" applyFont="1" applyBorder="1" applyAlignment="1">
      <alignment vertical="center"/>
    </xf>
    <xf numFmtId="0" fontId="5" fillId="0" borderId="41" xfId="0" applyFont="1" applyBorder="1" applyAlignment="1">
      <alignment vertical="center"/>
    </xf>
    <xf numFmtId="0" fontId="21" fillId="0" borderId="0" xfId="0" applyFont="1" applyAlignment="1">
      <alignment vertical="top"/>
    </xf>
    <xf numFmtId="0" fontId="13" fillId="0" borderId="28"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8" fillId="0" borderId="0" xfId="0" applyFont="1"/>
    <xf numFmtId="179" fontId="19" fillId="0" borderId="0" xfId="0" applyNumberFormat="1" applyFont="1" applyAlignment="1">
      <alignment horizontal="left"/>
    </xf>
    <xf numFmtId="0" fontId="5" fillId="0" borderId="0" xfId="0" applyFont="1" applyAlignment="1">
      <alignment horizontal="right"/>
    </xf>
    <xf numFmtId="180" fontId="5" fillId="0" borderId="0" xfId="0" applyNumberFormat="1" applyFont="1" applyAlignment="1">
      <alignment horizontal="right" vertical="center"/>
    </xf>
    <xf numFmtId="177" fontId="0" fillId="0" borderId="0" xfId="0" applyNumberFormat="1"/>
    <xf numFmtId="181" fontId="4" fillId="24" borderId="0" xfId="0" applyNumberFormat="1" applyFont="1" applyFill="1" applyProtection="1">
      <protection locked="0"/>
    </xf>
    <xf numFmtId="0" fontId="5" fillId="0" borderId="12" xfId="0" applyFont="1" applyBorder="1" applyAlignment="1">
      <alignment vertical="top"/>
    </xf>
    <xf numFmtId="0" fontId="5" fillId="0" borderId="0" xfId="0" applyFont="1" applyAlignment="1">
      <alignment horizontal="center" vertical="top"/>
    </xf>
    <xf numFmtId="0" fontId="5" fillId="0" borderId="13" xfId="0" applyFont="1" applyBorder="1" applyAlignment="1">
      <alignment vertical="top"/>
    </xf>
    <xf numFmtId="0" fontId="21" fillId="0" borderId="115" xfId="0" applyFont="1" applyBorder="1" applyAlignment="1">
      <alignment vertical="center"/>
    </xf>
    <xf numFmtId="0" fontId="21" fillId="0" borderId="65" xfId="0" applyFont="1" applyBorder="1" applyAlignment="1">
      <alignment vertical="center"/>
    </xf>
    <xf numFmtId="0" fontId="24" fillId="0" borderId="0" xfId="0" applyFont="1" applyAlignment="1">
      <alignment vertical="center"/>
    </xf>
    <xf numFmtId="0" fontId="21" fillId="0" borderId="14" xfId="0" applyFont="1" applyBorder="1" applyAlignment="1">
      <alignment vertical="center"/>
    </xf>
    <xf numFmtId="0" fontId="21" fillId="0" borderId="19" xfId="0" applyFont="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5" fillId="0" borderId="15" xfId="0" applyFont="1" applyBorder="1" applyAlignment="1">
      <alignment horizontal="left" vertical="center"/>
    </xf>
    <xf numFmtId="0" fontId="18" fillId="0" borderId="0" xfId="0" applyFont="1" applyAlignment="1">
      <alignment horizontal="center" vertical="center"/>
    </xf>
    <xf numFmtId="0" fontId="0" fillId="0" borderId="0" xfId="0" applyAlignment="1">
      <alignment vertical="top"/>
    </xf>
    <xf numFmtId="0" fontId="21" fillId="0" borderId="39" xfId="0" applyFont="1" applyBorder="1" applyAlignment="1">
      <alignment vertical="center"/>
    </xf>
    <xf numFmtId="0" fontId="17" fillId="0" borderId="65" xfId="0" applyFont="1" applyBorder="1" applyAlignment="1">
      <alignment horizontal="center" vertical="center"/>
    </xf>
    <xf numFmtId="0" fontId="61" fillId="0" borderId="29" xfId="0" applyFont="1" applyBorder="1" applyAlignment="1">
      <alignment horizontal="center" vertical="center"/>
    </xf>
    <xf numFmtId="0" fontId="61" fillId="0" borderId="29" xfId="0" applyFont="1" applyBorder="1" applyAlignment="1">
      <alignment horizontal="left" vertical="center"/>
    </xf>
    <xf numFmtId="0" fontId="61" fillId="0" borderId="29" xfId="0" applyFont="1" applyBorder="1" applyAlignment="1">
      <alignment horizontal="center" vertical="center" shrinkToFit="1"/>
    </xf>
    <xf numFmtId="0" fontId="5" fillId="0" borderId="14" xfId="0" applyFont="1" applyBorder="1" applyAlignment="1">
      <alignment vertical="center" wrapText="1"/>
    </xf>
    <xf numFmtId="0" fontId="5" fillId="0" borderId="0" xfId="0" applyFont="1" applyAlignment="1">
      <alignment vertical="center" wrapText="1"/>
    </xf>
    <xf numFmtId="178" fontId="4" fillId="24" borderId="0" xfId="0" applyNumberFormat="1" applyFont="1" applyFill="1" applyProtection="1">
      <protection locked="0"/>
    </xf>
    <xf numFmtId="183" fontId="4" fillId="24" borderId="0" xfId="0" applyNumberFormat="1" applyFont="1" applyFill="1" applyProtection="1">
      <protection locked="0"/>
    </xf>
    <xf numFmtId="0" fontId="5" fillId="0" borderId="72" xfId="0" applyFont="1" applyBorder="1" applyAlignment="1">
      <alignment vertical="center"/>
    </xf>
    <xf numFmtId="0" fontId="5" fillId="0" borderId="73" xfId="0" applyFont="1" applyBorder="1" applyAlignment="1">
      <alignment vertical="center"/>
    </xf>
    <xf numFmtId="0" fontId="4"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5" fillId="0" borderId="14" xfId="0" applyFont="1" applyBorder="1" applyAlignment="1">
      <alignment vertical="center"/>
    </xf>
    <xf numFmtId="0" fontId="5" fillId="0" borderId="19" xfId="0" applyFont="1" applyBorder="1" applyAlignment="1">
      <alignment vertical="center"/>
    </xf>
    <xf numFmtId="0" fontId="4" fillId="0" borderId="14"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horizontal="right" vertical="center"/>
    </xf>
    <xf numFmtId="0" fontId="5" fillId="0" borderId="16" xfId="0" applyFont="1" applyBorder="1" applyAlignment="1">
      <alignment horizontal="center"/>
    </xf>
    <xf numFmtId="0" fontId="5" fillId="0" borderId="0" xfId="0" applyFont="1" applyAlignment="1">
      <alignment horizontal="center"/>
    </xf>
    <xf numFmtId="0" fontId="5" fillId="0" borderId="17" xfId="0" applyFont="1" applyBorder="1" applyAlignment="1">
      <alignment horizontal="center"/>
    </xf>
    <xf numFmtId="0" fontId="5" fillId="0" borderId="11" xfId="0" applyFont="1" applyBorder="1" applyAlignment="1">
      <alignment horizontal="center" vertical="top"/>
    </xf>
    <xf numFmtId="0" fontId="5" fillId="0" borderId="43" xfId="0" applyFont="1" applyBorder="1"/>
    <xf numFmtId="0" fontId="5" fillId="0" borderId="14" xfId="0" applyFont="1" applyBorder="1" applyAlignment="1">
      <alignment horizontal="left" vertical="center" wrapText="1"/>
    </xf>
    <xf numFmtId="0" fontId="5" fillId="0" borderId="11" xfId="0" applyFont="1" applyBorder="1" applyAlignment="1">
      <alignment horizontal="center" vertical="center" wrapText="1"/>
    </xf>
    <xf numFmtId="0" fontId="3" fillId="0" borderId="12" xfId="0" applyFont="1" applyBorder="1" applyAlignment="1">
      <alignment vertical="center" textRotation="255"/>
    </xf>
    <xf numFmtId="0" fontId="22" fillId="0" borderId="0" xfId="0" applyFont="1"/>
    <xf numFmtId="0" fontId="5" fillId="0" borderId="14"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37" xfId="0" applyFont="1" applyBorder="1" applyAlignment="1">
      <alignment horizontal="center" vertical="center" wrapText="1"/>
    </xf>
    <xf numFmtId="0" fontId="5" fillId="0" borderId="140" xfId="0" applyFont="1" applyBorder="1" applyAlignment="1">
      <alignment horizontal="left" vertical="center" wrapText="1"/>
    </xf>
    <xf numFmtId="0" fontId="5" fillId="0" borderId="137" xfId="0" applyFont="1" applyBorder="1" applyAlignment="1">
      <alignment horizontal="left" vertical="center" wrapText="1"/>
    </xf>
    <xf numFmtId="0" fontId="5" fillId="0" borderId="140" xfId="0" applyFont="1" applyBorder="1" applyAlignment="1">
      <alignment horizontal="center" vertical="center" wrapText="1"/>
    </xf>
    <xf numFmtId="0" fontId="5" fillId="0" borderId="139" xfId="0" applyFont="1" applyBorder="1" applyAlignment="1">
      <alignment vertical="center"/>
    </xf>
    <xf numFmtId="0" fontId="5" fillId="0" borderId="142" xfId="0" applyFont="1" applyBorder="1" applyAlignment="1">
      <alignment vertical="center"/>
    </xf>
    <xf numFmtId="0" fontId="5" fillId="0" borderId="143" xfId="0" applyFont="1" applyBorder="1" applyAlignment="1">
      <alignment vertical="center"/>
    </xf>
    <xf numFmtId="0" fontId="3" fillId="0" borderId="145" xfId="0" applyFont="1" applyBorder="1" applyAlignment="1">
      <alignment horizontal="center" vertical="center" textRotation="255"/>
    </xf>
    <xf numFmtId="0" fontId="5" fillId="0" borderId="139" xfId="0" applyFont="1" applyBorder="1"/>
    <xf numFmtId="0" fontId="5" fillId="0" borderId="140" xfId="0" applyFont="1" applyBorder="1" applyAlignment="1">
      <alignment vertical="center"/>
    </xf>
    <xf numFmtId="0" fontId="3" fillId="0" borderId="150" xfId="0" applyFont="1" applyBorder="1"/>
    <xf numFmtId="0" fontId="5" fillId="0" borderId="151" xfId="0" applyFont="1" applyBorder="1" applyAlignment="1">
      <alignment vertical="center"/>
    </xf>
    <xf numFmtId="0" fontId="5" fillId="0" borderId="149" xfId="0" applyFont="1" applyBorder="1" applyAlignment="1">
      <alignment vertical="center"/>
    </xf>
    <xf numFmtId="0" fontId="5" fillId="0" borderId="150" xfId="0" applyFont="1" applyBorder="1" applyAlignment="1">
      <alignment vertical="top"/>
    </xf>
    <xf numFmtId="0" fontId="5" fillId="0" borderId="151" xfId="0" applyFont="1" applyBorder="1" applyAlignment="1">
      <alignment vertical="top"/>
    </xf>
    <xf numFmtId="0" fontId="5" fillId="0" borderId="149" xfId="0" applyFont="1" applyBorder="1" applyAlignment="1">
      <alignment vertical="top"/>
    </xf>
    <xf numFmtId="0" fontId="5" fillId="0" borderId="159" xfId="0" applyFont="1" applyBorder="1"/>
    <xf numFmtId="0" fontId="5" fillId="0" borderId="160" xfId="0" applyFont="1" applyBorder="1"/>
    <xf numFmtId="0" fontId="22" fillId="0" borderId="160" xfId="0" applyFont="1" applyBorder="1"/>
    <xf numFmtId="0" fontId="5" fillId="0" borderId="137" xfId="0" applyFont="1" applyBorder="1" applyAlignment="1">
      <alignment horizontal="center" vertical="center"/>
    </xf>
    <xf numFmtId="0" fontId="5" fillId="0" borderId="139" xfId="0" applyFont="1" applyBorder="1" applyAlignment="1">
      <alignment horizontal="center" vertical="center"/>
    </xf>
    <xf numFmtId="0" fontId="0" fillId="0" borderId="0" xfId="0" applyAlignment="1">
      <alignment wrapText="1"/>
    </xf>
    <xf numFmtId="0" fontId="21" fillId="0" borderId="168" xfId="0" applyFont="1" applyBorder="1" applyAlignment="1">
      <alignment vertical="center"/>
    </xf>
    <xf numFmtId="0" fontId="21" fillId="0" borderId="168" xfId="0" applyFont="1" applyBorder="1" applyAlignment="1">
      <alignment vertical="top"/>
    </xf>
    <xf numFmtId="0" fontId="20" fillId="0" borderId="0" xfId="0" applyFont="1" applyAlignment="1">
      <alignment horizontal="center" vertical="center"/>
    </xf>
    <xf numFmtId="0" fontId="21" fillId="0" borderId="0" xfId="0" applyFont="1" applyAlignment="1">
      <alignment horizontal="left" vertical="center" wrapText="1"/>
    </xf>
    <xf numFmtId="0" fontId="61" fillId="0" borderId="20" xfId="0" applyFont="1" applyBorder="1" applyAlignment="1">
      <alignment vertical="center"/>
    </xf>
    <xf numFmtId="0" fontId="61" fillId="0" borderId="176" xfId="0" applyFont="1" applyBorder="1" applyAlignment="1">
      <alignment vertical="center"/>
    </xf>
    <xf numFmtId="0" fontId="21" fillId="0" borderId="20" xfId="0" applyFont="1" applyBorder="1" applyAlignment="1">
      <alignment vertical="center"/>
    </xf>
    <xf numFmtId="0" fontId="21" fillId="0" borderId="10" xfId="0" applyFont="1" applyBorder="1" applyAlignment="1">
      <alignment vertical="top"/>
    </xf>
    <xf numFmtId="0" fontId="21" fillId="0" borderId="11" xfId="0" applyFont="1" applyBorder="1" applyAlignment="1">
      <alignment vertical="top"/>
    </xf>
    <xf numFmtId="0" fontId="21" fillId="0" borderId="11" xfId="0" applyFont="1" applyBorder="1" applyAlignment="1">
      <alignment horizontal="left" vertical="top"/>
    </xf>
    <xf numFmtId="0" fontId="21" fillId="0" borderId="23" xfId="0" applyFont="1" applyBorder="1" applyAlignment="1">
      <alignment vertical="top"/>
    </xf>
    <xf numFmtId="0" fontId="21" fillId="0" borderId="12" xfId="0" applyFont="1" applyBorder="1" applyAlignment="1">
      <alignment vertical="center"/>
    </xf>
    <xf numFmtId="0" fontId="21" fillId="0" borderId="13" xfId="0" applyFont="1" applyBorder="1" applyAlignment="1">
      <alignment vertical="center"/>
    </xf>
    <xf numFmtId="0" fontId="22" fillId="0" borderId="169" xfId="0" applyFont="1" applyBorder="1" applyAlignment="1">
      <alignment horizontal="right" vertical="center"/>
    </xf>
    <xf numFmtId="0" fontId="22" fillId="0" borderId="169" xfId="0" applyFont="1" applyBorder="1" applyAlignment="1">
      <alignment horizontal="center" vertical="center"/>
    </xf>
    <xf numFmtId="0" fontId="21" fillId="0" borderId="169" xfId="0" applyFont="1" applyBorder="1" applyAlignment="1">
      <alignment horizontal="left" vertical="center"/>
    </xf>
    <xf numFmtId="0" fontId="22" fillId="0" borderId="169" xfId="0" applyFont="1" applyBorder="1" applyAlignment="1">
      <alignment horizontal="left"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22" fillId="0" borderId="173" xfId="0" applyFont="1" applyBorder="1" applyAlignment="1">
      <alignment horizontal="center" vertical="center"/>
    </xf>
    <xf numFmtId="0" fontId="4" fillId="0" borderId="174" xfId="0" applyFont="1" applyBorder="1" applyAlignment="1">
      <alignment horizontal="center" vertical="center"/>
    </xf>
    <xf numFmtId="0" fontId="21" fillId="0" borderId="10" xfId="0" applyFont="1" applyBorder="1" applyAlignment="1">
      <alignment horizontal="right" vertical="center" shrinkToFit="1"/>
    </xf>
    <xf numFmtId="0" fontId="21" fillId="0" borderId="18" xfId="0" applyFont="1" applyBorder="1" applyAlignment="1">
      <alignment vertical="center"/>
    </xf>
    <xf numFmtId="0" fontId="21" fillId="0" borderId="13" xfId="0" applyFont="1" applyBorder="1" applyAlignment="1">
      <alignment horizontal="center" vertical="center" shrinkToFit="1"/>
    </xf>
    <xf numFmtId="0" fontId="21" fillId="0" borderId="18" xfId="0" applyFont="1" applyBorder="1" applyAlignment="1">
      <alignment horizontal="right" vertical="center"/>
    </xf>
    <xf numFmtId="0" fontId="21" fillId="0" borderId="12" xfId="0" applyFont="1" applyBorder="1" applyAlignment="1">
      <alignment horizontal="right" vertical="center"/>
    </xf>
    <xf numFmtId="0" fontId="3" fillId="0" borderId="0" xfId="0" applyFont="1" applyAlignment="1">
      <alignment vertical="center" shrinkToFit="1"/>
    </xf>
    <xf numFmtId="0" fontId="21" fillId="0" borderId="15" xfId="0" applyFont="1" applyBorder="1" applyAlignment="1">
      <alignment vertical="center" shrinkToFit="1"/>
    </xf>
    <xf numFmtId="0" fontId="21" fillId="0" borderId="37" xfId="0" applyFont="1" applyBorder="1" applyAlignment="1">
      <alignment vertical="center"/>
    </xf>
    <xf numFmtId="0" fontId="24" fillId="0" borderId="0" xfId="0" applyFont="1" applyAlignment="1">
      <alignment horizontal="center" vertical="center"/>
    </xf>
    <xf numFmtId="0" fontId="21" fillId="0" borderId="65" xfId="0" applyFont="1" applyBorder="1" applyAlignment="1">
      <alignment horizontal="center" vertical="center"/>
    </xf>
    <xf numFmtId="0" fontId="21" fillId="0" borderId="21" xfId="0" applyFont="1" applyBorder="1" applyAlignment="1">
      <alignment horizontal="center" vertical="center"/>
    </xf>
    <xf numFmtId="0" fontId="5" fillId="0" borderId="18" xfId="0" applyFont="1" applyBorder="1"/>
    <xf numFmtId="0" fontId="17" fillId="0" borderId="11" xfId="0" applyFont="1" applyBorder="1"/>
    <xf numFmtId="0" fontId="21" fillId="0" borderId="11" xfId="0" applyFont="1" applyBorder="1" applyAlignment="1">
      <alignment horizontal="left" vertical="center"/>
    </xf>
    <xf numFmtId="0" fontId="21" fillId="0" borderId="0" xfId="0" applyFont="1" applyAlignment="1">
      <alignment horizontal="right" vertical="top" wrapText="1"/>
    </xf>
    <xf numFmtId="0" fontId="21" fillId="0" borderId="0" xfId="0" applyFont="1" applyAlignment="1">
      <alignment horizontal="center" vertical="top" wrapText="1" shrinkToFit="1"/>
    </xf>
    <xf numFmtId="0" fontId="61" fillId="0" borderId="0" xfId="0" applyFont="1" applyAlignment="1">
      <alignment horizontal="right" vertical="center"/>
    </xf>
    <xf numFmtId="0" fontId="61" fillId="0" borderId="0" xfId="0" applyFont="1" applyAlignment="1">
      <alignment horizontal="center" vertical="center"/>
    </xf>
    <xf numFmtId="0" fontId="21" fillId="0" borderId="0" xfId="0" applyFont="1" applyAlignment="1">
      <alignment horizontal="right" vertical="top"/>
    </xf>
    <xf numFmtId="0" fontId="21" fillId="0" borderId="0" xfId="0" applyFont="1" applyAlignment="1">
      <alignment vertical="top" shrinkToFit="1"/>
    </xf>
    <xf numFmtId="49" fontId="21" fillId="0" borderId="0" xfId="0" applyNumberFormat="1" applyFont="1" applyAlignment="1">
      <alignment vertical="top" wrapText="1"/>
    </xf>
    <xf numFmtId="0" fontId="61" fillId="0" borderId="168" xfId="0" applyFont="1" applyBorder="1" applyAlignment="1">
      <alignment horizontal="center" vertical="center"/>
    </xf>
    <xf numFmtId="0" fontId="21" fillId="0" borderId="0" xfId="0" applyFont="1" applyAlignment="1">
      <alignment vertical="top" wrapText="1" shrinkToFit="1"/>
    </xf>
    <xf numFmtId="0" fontId="21" fillId="0" borderId="0" xfId="0" applyFont="1" applyAlignment="1">
      <alignment vertical="top" wrapText="1"/>
    </xf>
    <xf numFmtId="0" fontId="21" fillId="0" borderId="0" xfId="0" applyFont="1" applyAlignment="1">
      <alignment horizontal="left" vertical="top"/>
    </xf>
    <xf numFmtId="0" fontId="56" fillId="0" borderId="0" xfId="0" applyFont="1" applyAlignment="1">
      <alignment horizontal="left" vertical="top"/>
    </xf>
    <xf numFmtId="0" fontId="21" fillId="0" borderId="168" xfId="0" applyFont="1" applyBorder="1" applyAlignment="1">
      <alignment horizontal="left" vertical="top" wrapText="1"/>
    </xf>
    <xf numFmtId="0" fontId="61" fillId="0" borderId="0" xfId="0" applyFont="1" applyAlignment="1">
      <alignment horizontal="left" vertical="center"/>
    </xf>
    <xf numFmtId="0" fontId="61" fillId="0" borderId="0" xfId="0" applyFont="1" applyAlignment="1">
      <alignment horizontal="center" vertical="center" shrinkToFit="1"/>
    </xf>
    <xf numFmtId="0" fontId="61" fillId="0" borderId="168" xfId="0" applyFont="1" applyBorder="1" applyAlignment="1">
      <alignment horizontal="left" vertical="center"/>
    </xf>
    <xf numFmtId="0" fontId="61" fillId="0" borderId="168" xfId="0" applyFont="1" applyBorder="1" applyAlignment="1">
      <alignment horizontal="center" vertical="center" shrinkToFit="1"/>
    </xf>
    <xf numFmtId="0" fontId="61" fillId="0" borderId="168" xfId="0" applyFont="1" applyBorder="1" applyAlignment="1">
      <alignment horizontal="left" vertical="center" shrinkToFit="1"/>
    </xf>
    <xf numFmtId="0" fontId="21" fillId="0" borderId="168" xfId="0" applyFont="1" applyBorder="1" applyAlignment="1">
      <alignment horizontal="left" vertical="center" shrinkToFit="1"/>
    </xf>
    <xf numFmtId="0" fontId="17" fillId="0" borderId="176" xfId="0" applyFont="1" applyBorder="1" applyAlignment="1">
      <alignment vertical="center"/>
    </xf>
    <xf numFmtId="0" fontId="57" fillId="0" borderId="0" xfId="0" applyFont="1" applyAlignment="1">
      <alignment vertical="center"/>
    </xf>
    <xf numFmtId="0" fontId="82" fillId="0" borderId="0" xfId="0" applyFont="1" applyAlignment="1">
      <alignment vertical="center"/>
    </xf>
    <xf numFmtId="0" fontId="83" fillId="0" borderId="0" xfId="0" applyFont="1" applyAlignment="1">
      <alignment vertical="center"/>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5" fillId="0" borderId="15" xfId="0" applyFont="1" applyBorder="1" applyAlignment="1">
      <alignment horizontal="right" vertical="center"/>
    </xf>
    <xf numFmtId="0" fontId="4" fillId="0" borderId="0" xfId="0" applyFont="1" applyProtection="1">
      <protection locked="0"/>
    </xf>
    <xf numFmtId="0" fontId="5" fillId="0" borderId="11" xfId="0" applyFont="1" applyBorder="1" applyAlignment="1">
      <alignment vertical="center" shrinkToFit="1"/>
    </xf>
    <xf numFmtId="0" fontId="28" fillId="0" borderId="0" xfId="0" applyFont="1" applyAlignment="1">
      <alignment horizontal="center" vertical="center"/>
    </xf>
    <xf numFmtId="0" fontId="21" fillId="0" borderId="17" xfId="0" applyFont="1" applyBorder="1" applyAlignment="1">
      <alignment vertical="center"/>
    </xf>
    <xf numFmtId="0" fontId="22" fillId="0" borderId="15" xfId="0" applyFont="1" applyBorder="1" applyAlignment="1">
      <alignment horizontal="right" vertical="center"/>
    </xf>
    <xf numFmtId="0" fontId="21" fillId="0" borderId="12" xfId="0" applyFont="1" applyBorder="1" applyAlignment="1">
      <alignment vertical="top"/>
    </xf>
    <xf numFmtId="0" fontId="21" fillId="0" borderId="20" xfId="0" applyFont="1" applyBorder="1" applyAlignment="1">
      <alignment vertical="top"/>
    </xf>
    <xf numFmtId="0" fontId="17" fillId="0" borderId="168" xfId="0" applyFont="1" applyBorder="1" applyAlignment="1">
      <alignment vertical="center"/>
    </xf>
    <xf numFmtId="188" fontId="3" fillId="0" borderId="0" xfId="0" applyNumberFormat="1" applyFont="1" applyAlignment="1">
      <alignment vertical="center"/>
    </xf>
    <xf numFmtId="184" fontId="3" fillId="0" borderId="0" xfId="0" applyNumberFormat="1" applyFont="1" applyAlignment="1">
      <alignment vertical="center"/>
    </xf>
    <xf numFmtId="184" fontId="17" fillId="0" borderId="0" xfId="0" applyNumberFormat="1" applyFont="1" applyAlignment="1">
      <alignment vertical="top"/>
    </xf>
    <xf numFmtId="0" fontId="5" fillId="0" borderId="151" xfId="0" applyFont="1" applyBorder="1" applyAlignment="1">
      <alignment horizontal="center" vertical="center"/>
    </xf>
    <xf numFmtId="0" fontId="3" fillId="0" borderId="0" xfId="0" applyFont="1" applyAlignment="1">
      <alignment horizontal="center"/>
    </xf>
    <xf numFmtId="187" fontId="5" fillId="0" borderId="0" xfId="0" applyNumberFormat="1" applyFont="1" applyAlignment="1">
      <alignment vertical="center"/>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52" xfId="0" applyFont="1" applyBorder="1" applyAlignment="1">
      <alignment horizontal="center" vertical="center"/>
    </xf>
    <xf numFmtId="0" fontId="5" fillId="0" borderId="150" xfId="0" applyFont="1" applyBorder="1" applyAlignment="1">
      <alignment horizontal="center" vertical="center"/>
    </xf>
    <xf numFmtId="0" fontId="4" fillId="0" borderId="151" xfId="0" applyFont="1" applyBorder="1" applyAlignment="1">
      <alignment horizontal="center" vertical="center"/>
    </xf>
    <xf numFmtId="0" fontId="5" fillId="0" borderId="20" xfId="0" applyFont="1" applyBorder="1" applyAlignment="1">
      <alignment vertical="center" wrapText="1"/>
    </xf>
    <xf numFmtId="0" fontId="24" fillId="0" borderId="168" xfId="0" applyFont="1" applyBorder="1" applyAlignment="1">
      <alignment horizontal="center" vertical="center"/>
    </xf>
    <xf numFmtId="188" fontId="24" fillId="0" borderId="168" xfId="0" applyNumberFormat="1" applyFont="1" applyBorder="1" applyAlignment="1">
      <alignment vertical="center"/>
    </xf>
    <xf numFmtId="0" fontId="21" fillId="0" borderId="40" xfId="0" applyFont="1" applyBorder="1" applyAlignment="1">
      <alignment vertical="center"/>
    </xf>
    <xf numFmtId="0" fontId="0" fillId="0" borderId="0" xfId="0" applyAlignment="1">
      <alignment vertical="center" wrapText="1"/>
    </xf>
    <xf numFmtId="0" fontId="0" fillId="0" borderId="20" xfId="0" applyBorder="1" applyAlignment="1">
      <alignment vertical="center" wrapText="1"/>
    </xf>
    <xf numFmtId="0" fontId="22" fillId="0" borderId="0" xfId="0" applyFont="1" applyAlignment="1">
      <alignment horizontal="center" vertical="center"/>
    </xf>
    <xf numFmtId="0" fontId="22" fillId="0" borderId="14" xfId="0" applyFont="1" applyBorder="1" applyAlignment="1">
      <alignment vertical="center"/>
    </xf>
    <xf numFmtId="0" fontId="22" fillId="0" borderId="65" xfId="0" applyFont="1" applyBorder="1" applyAlignment="1">
      <alignment vertical="center"/>
    </xf>
    <xf numFmtId="0" fontId="22" fillId="0" borderId="65" xfId="0" applyFont="1" applyBorder="1" applyAlignment="1">
      <alignment horizontal="left" vertical="center"/>
    </xf>
    <xf numFmtId="0" fontId="22" fillId="0" borderId="37" xfId="0" applyFont="1" applyBorder="1" applyAlignment="1">
      <alignment vertical="center"/>
    </xf>
    <xf numFmtId="0" fontId="22" fillId="0" borderId="18" xfId="0" applyFont="1" applyBorder="1" applyAlignment="1">
      <alignment vertical="center"/>
    </xf>
    <xf numFmtId="0" fontId="86" fillId="0" borderId="0" xfId="0" applyFont="1" applyAlignment="1">
      <alignment vertical="center"/>
    </xf>
    <xf numFmtId="0" fontId="81" fillId="0" borderId="0" xfId="0" applyFont="1" applyAlignment="1">
      <alignment vertical="center"/>
    </xf>
    <xf numFmtId="0" fontId="82" fillId="0" borderId="0" xfId="0" applyFont="1"/>
    <xf numFmtId="0" fontId="57" fillId="0" borderId="0" xfId="0" applyFont="1"/>
    <xf numFmtId="0" fontId="5" fillId="0" borderId="33" xfId="0" applyFont="1" applyBorder="1"/>
    <xf numFmtId="185" fontId="5" fillId="0" borderId="17" xfId="0" applyNumberFormat="1" applyFont="1" applyBorder="1" applyAlignment="1">
      <alignment vertical="center" shrinkToFit="1"/>
    </xf>
    <xf numFmtId="185" fontId="17" fillId="0" borderId="14" xfId="0" applyNumberFormat="1" applyFont="1" applyBorder="1" applyAlignment="1">
      <alignment vertical="center" shrinkToFit="1"/>
    </xf>
    <xf numFmtId="185" fontId="5" fillId="0" borderId="14" xfId="0" applyNumberFormat="1" applyFont="1" applyBorder="1" applyAlignment="1">
      <alignment vertical="center" shrinkToFit="1"/>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13" fillId="0" borderId="0" xfId="0" applyFont="1"/>
    <xf numFmtId="0" fontId="4" fillId="0" borderId="0" xfId="0" applyFont="1"/>
    <xf numFmtId="0" fontId="53" fillId="27" borderId="0" xfId="0" applyFont="1" applyFill="1" applyAlignment="1">
      <alignment horizontal="right"/>
    </xf>
    <xf numFmtId="0" fontId="9" fillId="0" borderId="0" xfId="0" applyFont="1"/>
    <xf numFmtId="0" fontId="70" fillId="31" borderId="0" xfId="0" applyFont="1" applyFill="1" applyAlignment="1">
      <alignment vertical="center"/>
    </xf>
    <xf numFmtId="0" fontId="14" fillId="0" borderId="0" xfId="0" applyFont="1" applyAlignment="1">
      <alignment horizontal="left" vertical="center"/>
    </xf>
    <xf numFmtId="0" fontId="4" fillId="0" borderId="25" xfId="0" applyFont="1" applyBorder="1" applyAlignment="1">
      <alignment horizontal="center" vertical="center"/>
    </xf>
    <xf numFmtId="0" fontId="4" fillId="25" borderId="35" xfId="0" applyFont="1" applyFill="1" applyBorder="1" applyAlignment="1">
      <alignment horizontal="center" vertical="center"/>
    </xf>
    <xf numFmtId="0" fontId="4" fillId="0" borderId="26" xfId="0" applyFont="1" applyBorder="1" applyAlignment="1">
      <alignment horizontal="center" vertical="center"/>
    </xf>
    <xf numFmtId="0" fontId="54" fillId="0" borderId="0" xfId="0" applyFont="1" applyAlignment="1">
      <alignment vertical="center" wrapText="1"/>
    </xf>
    <xf numFmtId="0" fontId="51" fillId="0" borderId="0" xfId="0" applyFont="1" applyAlignment="1">
      <alignment horizontal="center" vertical="center"/>
    </xf>
    <xf numFmtId="0" fontId="4" fillId="0" borderId="27" xfId="0" applyFont="1" applyBorder="1" applyAlignment="1">
      <alignment horizontal="center" vertical="center"/>
    </xf>
    <xf numFmtId="0" fontId="9" fillId="0" borderId="0" xfId="0" applyFont="1" applyAlignment="1">
      <alignment vertical="center"/>
    </xf>
    <xf numFmtId="14" fontId="4" fillId="0" borderId="0" xfId="0" applyNumberFormat="1" applyFont="1"/>
    <xf numFmtId="49" fontId="4" fillId="0" borderId="0" xfId="0" applyNumberFormat="1" applyFont="1" applyAlignment="1">
      <alignment vertical="center"/>
    </xf>
    <xf numFmtId="0" fontId="4" fillId="0" borderId="0" xfId="0" applyFont="1" applyAlignment="1">
      <alignment horizontal="left" vertical="center"/>
    </xf>
    <xf numFmtId="0" fontId="0" fillId="36" borderId="178" xfId="0" applyFill="1" applyBorder="1" applyAlignment="1">
      <alignment vertical="center" wrapText="1"/>
    </xf>
    <xf numFmtId="177" fontId="4" fillId="0" borderId="14" xfId="0" applyNumberFormat="1" applyFont="1" applyBorder="1" applyAlignment="1">
      <alignment horizontal="center" vertical="center" wrapText="1"/>
    </xf>
    <xf numFmtId="0" fontId="4" fillId="0" borderId="16" xfId="0" applyFont="1" applyBorder="1" applyAlignment="1">
      <alignment horizontal="center" vertical="center" wrapText="1" shrinkToFit="1"/>
    </xf>
    <xf numFmtId="183" fontId="4" fillId="0" borderId="14" xfId="0" applyNumberFormat="1" applyFont="1" applyBorder="1" applyAlignment="1">
      <alignment horizontal="center" vertical="center"/>
    </xf>
    <xf numFmtId="0" fontId="4" fillId="0" borderId="0" xfId="0" applyFont="1" applyAlignment="1">
      <alignment vertical="top" wrapText="1"/>
    </xf>
    <xf numFmtId="0" fontId="58" fillId="0" borderId="0" xfId="0" applyFont="1" applyAlignment="1">
      <alignment vertical="center" wrapText="1"/>
    </xf>
    <xf numFmtId="0" fontId="4" fillId="0" borderId="28" xfId="0" applyFont="1" applyBorder="1" applyAlignment="1">
      <alignment horizontal="center" vertical="center"/>
    </xf>
    <xf numFmtId="0" fontId="4" fillId="36" borderId="175" xfId="0" applyFont="1" applyFill="1" applyBorder="1" applyAlignment="1">
      <alignment horizontal="center" vertical="center"/>
    </xf>
    <xf numFmtId="0" fontId="4" fillId="30" borderId="175" xfId="0" applyFont="1" applyFill="1" applyBorder="1" applyAlignment="1">
      <alignment horizontal="center" vertical="center"/>
    </xf>
    <xf numFmtId="0" fontId="9" fillId="0" borderId="0" xfId="0" applyFont="1" applyAlignment="1">
      <alignment vertical="top" wrapText="1"/>
    </xf>
    <xf numFmtId="0" fontId="9" fillId="0" borderId="0" xfId="0" applyFont="1" applyAlignment="1">
      <alignment vertical="center" wrapText="1"/>
    </xf>
    <xf numFmtId="0" fontId="4" fillId="25" borderId="46" xfId="0" applyFont="1" applyFill="1" applyBorder="1" applyAlignment="1">
      <alignment vertical="center" wrapText="1"/>
    </xf>
    <xf numFmtId="0" fontId="54" fillId="0" borderId="0" xfId="0" applyFont="1" applyAlignment="1">
      <alignment horizontal="left" vertical="center" wrapText="1"/>
    </xf>
    <xf numFmtId="0" fontId="54" fillId="0" borderId="0" xfId="0" applyFont="1" applyAlignment="1">
      <alignment vertical="top"/>
    </xf>
    <xf numFmtId="0" fontId="4" fillId="0" borderId="0" xfId="0" applyFont="1" applyAlignment="1">
      <alignment vertical="center" wrapText="1"/>
    </xf>
    <xf numFmtId="0" fontId="4" fillId="26" borderId="0" xfId="0" applyFont="1" applyFill="1" applyProtection="1">
      <protection locked="0"/>
    </xf>
    <xf numFmtId="0" fontId="53" fillId="27" borderId="0" xfId="0" applyFont="1" applyFill="1" applyAlignment="1" applyProtection="1">
      <alignment horizontal="right"/>
      <protection locked="0"/>
    </xf>
    <xf numFmtId="180" fontId="53" fillId="27" borderId="0" xfId="0" applyNumberFormat="1" applyFont="1" applyFill="1" applyAlignment="1" applyProtection="1">
      <alignment horizontal="right"/>
      <protection locked="0"/>
    </xf>
    <xf numFmtId="0" fontId="4" fillId="0" borderId="0" xfId="0" applyFont="1" applyAlignment="1" applyProtection="1">
      <alignment horizontal="right" vertical="center"/>
      <protection locked="0"/>
    </xf>
    <xf numFmtId="14" fontId="4" fillId="0" borderId="0" xfId="0" applyNumberFormat="1" applyFont="1" applyProtection="1">
      <protection locked="0"/>
    </xf>
    <xf numFmtId="178" fontId="53" fillId="27" borderId="0" xfId="0" applyNumberFormat="1" applyFont="1" applyFill="1" applyAlignment="1" applyProtection="1">
      <alignment horizontal="right"/>
      <protection locked="0"/>
    </xf>
    <xf numFmtId="14" fontId="53" fillId="27" borderId="0" xfId="0" applyNumberFormat="1" applyFont="1" applyFill="1" applyAlignment="1" applyProtection="1">
      <alignment horizontal="right"/>
      <protection locked="0"/>
    </xf>
    <xf numFmtId="176" fontId="53" fillId="27" borderId="0" xfId="0" applyNumberFormat="1" applyFont="1" applyFill="1" applyAlignment="1" applyProtection="1">
      <alignment horizontal="right"/>
      <protection locked="0"/>
    </xf>
    <xf numFmtId="0" fontId="53" fillId="27" borderId="0" xfId="0" applyFont="1" applyFill="1" applyAlignment="1" applyProtection="1">
      <alignment horizontal="left"/>
      <protection locked="0"/>
    </xf>
    <xf numFmtId="0" fontId="78" fillId="27" borderId="0" xfId="0" applyFont="1" applyFill="1" applyAlignment="1" applyProtection="1">
      <alignment horizontal="left"/>
      <protection locked="0"/>
    </xf>
    <xf numFmtId="0" fontId="53" fillId="0" borderId="0" xfId="0" applyFont="1" applyAlignment="1" applyProtection="1">
      <alignment horizontal="right"/>
      <protection locked="0"/>
    </xf>
    <xf numFmtId="0" fontId="4" fillId="25" borderId="168" xfId="0" applyFont="1" applyFill="1" applyBorder="1" applyAlignment="1">
      <alignment vertical="center" wrapText="1"/>
    </xf>
    <xf numFmtId="0" fontId="11" fillId="0" borderId="176" xfId="0" applyFont="1" applyBorder="1" applyAlignment="1">
      <alignment vertical="center" wrapText="1"/>
    </xf>
    <xf numFmtId="178" fontId="4" fillId="37" borderId="11" xfId="0" applyNumberFormat="1" applyFont="1" applyFill="1" applyBorder="1" applyAlignment="1">
      <alignment horizontal="center" vertical="center"/>
    </xf>
    <xf numFmtId="0" fontId="4" fillId="37" borderId="120" xfId="0" applyFont="1" applyFill="1" applyBorder="1" applyAlignment="1" applyProtection="1">
      <alignment horizontal="center" vertical="center"/>
      <protection locked="0"/>
    </xf>
    <xf numFmtId="0" fontId="4" fillId="37" borderId="121" xfId="0" applyFont="1" applyFill="1" applyBorder="1" applyAlignment="1" applyProtection="1">
      <alignment horizontal="center" vertical="center"/>
      <protection locked="0"/>
    </xf>
    <xf numFmtId="0" fontId="4" fillId="37" borderId="27" xfId="0" applyFont="1" applyFill="1" applyBorder="1" applyAlignment="1">
      <alignment horizontal="center" vertical="center"/>
    </xf>
    <xf numFmtId="0" fontId="88" fillId="0" borderId="17" xfId="0" applyFont="1" applyBorder="1" applyAlignment="1">
      <alignment horizontal="left"/>
    </xf>
    <xf numFmtId="0" fontId="22" fillId="0" borderId="0" xfId="0" applyFont="1" applyAlignment="1">
      <alignment vertical="center"/>
    </xf>
    <xf numFmtId="0" fontId="11" fillId="0" borderId="187" xfId="0" applyFont="1" applyBorder="1" applyAlignment="1">
      <alignment vertical="center" wrapText="1"/>
    </xf>
    <xf numFmtId="0" fontId="61" fillId="0" borderId="187" xfId="0" applyFont="1" applyBorder="1" applyAlignment="1">
      <alignment horizontal="right" vertical="center"/>
    </xf>
    <xf numFmtId="49" fontId="4" fillId="0" borderId="27" xfId="0" applyNumberFormat="1" applyFont="1" applyBorder="1" applyAlignment="1">
      <alignment horizontal="center" vertical="center"/>
    </xf>
    <xf numFmtId="49" fontId="4" fillId="0" borderId="52" xfId="0" applyNumberFormat="1" applyFont="1" applyBorder="1" applyAlignment="1">
      <alignment horizontal="center" vertical="center"/>
    </xf>
    <xf numFmtId="0" fontId="77" fillId="32" borderId="167" xfId="0" applyFont="1" applyFill="1" applyBorder="1" applyAlignment="1">
      <alignment horizontal="left" vertical="top" wrapText="1"/>
    </xf>
    <xf numFmtId="0" fontId="77" fillId="32" borderId="179" xfId="0" applyFont="1" applyFill="1" applyBorder="1" applyAlignment="1">
      <alignment horizontal="left" vertical="top" wrapText="1"/>
    </xf>
    <xf numFmtId="0" fontId="77" fillId="32" borderId="180" xfId="0" applyFont="1" applyFill="1" applyBorder="1" applyAlignment="1">
      <alignment horizontal="left" vertical="top" wrapText="1"/>
    </xf>
    <xf numFmtId="0" fontId="30" fillId="34" borderId="86" xfId="0" applyFont="1" applyFill="1" applyBorder="1" applyAlignment="1">
      <alignment horizontal="left" vertical="top" wrapText="1"/>
    </xf>
    <xf numFmtId="0" fontId="30" fillId="34" borderId="99" xfId="0" applyFont="1" applyFill="1" applyBorder="1" applyAlignment="1">
      <alignment horizontal="left" vertical="top" wrapText="1"/>
    </xf>
    <xf numFmtId="0" fontId="4" fillId="25" borderId="49" xfId="0" applyFont="1" applyFill="1" applyBorder="1" applyAlignment="1">
      <alignment horizontal="center" vertical="center"/>
    </xf>
    <xf numFmtId="0" fontId="4" fillId="25" borderId="26" xfId="0" applyFont="1" applyFill="1" applyBorder="1" applyAlignment="1">
      <alignment horizontal="center" vertical="center"/>
    </xf>
    <xf numFmtId="0" fontId="4" fillId="25" borderId="35" xfId="0" applyFont="1" applyFill="1" applyBorder="1" applyAlignment="1">
      <alignment horizontal="center" vertical="center"/>
    </xf>
    <xf numFmtId="0" fontId="4" fillId="37" borderId="49" xfId="0" applyFont="1" applyFill="1" applyBorder="1" applyAlignment="1">
      <alignment horizontal="center" vertical="center"/>
    </xf>
    <xf numFmtId="0" fontId="4" fillId="37" borderId="26" xfId="0" applyFont="1" applyFill="1" applyBorder="1" applyAlignment="1">
      <alignment horizontal="center" vertical="center"/>
    </xf>
    <xf numFmtId="0" fontId="4" fillId="37" borderId="35" xfId="0" applyFont="1" applyFill="1" applyBorder="1" applyAlignment="1">
      <alignment horizontal="center" vertical="center"/>
    </xf>
    <xf numFmtId="0" fontId="9" fillId="28" borderId="116" xfId="0" applyFont="1" applyFill="1" applyBorder="1" applyAlignment="1">
      <alignment horizontal="left" vertical="center" wrapText="1"/>
    </xf>
    <xf numFmtId="0" fontId="9" fillId="28" borderId="117" xfId="0" applyFont="1" applyFill="1" applyBorder="1" applyAlignment="1">
      <alignment horizontal="left" vertical="center" wrapText="1"/>
    </xf>
    <xf numFmtId="0" fontId="9" fillId="28" borderId="118" xfId="0" applyFont="1" applyFill="1" applyBorder="1" applyAlignment="1">
      <alignment horizontal="left" vertical="center" wrapText="1"/>
    </xf>
    <xf numFmtId="0" fontId="54" fillId="0" borderId="0" xfId="0" applyFont="1" applyAlignment="1">
      <alignment horizontal="left" vertical="top" wrapText="1"/>
    </xf>
    <xf numFmtId="0" fontId="9" fillId="0" borderId="16" xfId="0" applyFont="1" applyBorder="1" applyAlignment="1">
      <alignment horizontal="center" vertical="top" wrapText="1"/>
    </xf>
    <xf numFmtId="0" fontId="54" fillId="0" borderId="14" xfId="0" applyFont="1" applyBorder="1" applyAlignment="1">
      <alignment horizontal="center" vertical="top"/>
    </xf>
    <xf numFmtId="0" fontId="54" fillId="0" borderId="19" xfId="0" applyFont="1" applyBorder="1" applyAlignment="1">
      <alignment horizontal="center" vertical="top"/>
    </xf>
    <xf numFmtId="0" fontId="54" fillId="0" borderId="187" xfId="0" applyFont="1" applyBorder="1" applyAlignment="1">
      <alignment horizontal="center" vertical="top"/>
    </xf>
    <xf numFmtId="0" fontId="54" fillId="0" borderId="168" xfId="0" applyFont="1" applyBorder="1" applyAlignment="1">
      <alignment horizontal="center" vertical="top"/>
    </xf>
    <xf numFmtId="0" fontId="54" fillId="0" borderId="176" xfId="0" applyFont="1" applyBorder="1" applyAlignment="1">
      <alignment horizontal="center" vertical="top"/>
    </xf>
    <xf numFmtId="0" fontId="4" fillId="0" borderId="36" xfId="0" applyFont="1" applyBorder="1" applyAlignment="1">
      <alignment horizontal="center" vertical="center"/>
    </xf>
    <xf numFmtId="0" fontId="4" fillId="0" borderId="26" xfId="0" applyFont="1" applyBorder="1" applyAlignment="1">
      <alignment horizontal="center" vertical="center"/>
    </xf>
    <xf numFmtId="0" fontId="4" fillId="25" borderId="53" xfId="0" applyFont="1" applyFill="1" applyBorder="1" applyAlignment="1">
      <alignment horizontal="center" vertical="center"/>
    </xf>
    <xf numFmtId="0" fontId="4" fillId="25" borderId="27" xfId="0" applyFont="1" applyFill="1" applyBorder="1" applyAlignment="1">
      <alignment horizontal="center" vertical="center"/>
    </xf>
    <xf numFmtId="0" fontId="4" fillId="25" borderId="54"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24" borderId="51" xfId="0" applyFont="1" applyFill="1" applyBorder="1" applyAlignment="1">
      <alignment horizontal="center" vertical="center"/>
    </xf>
    <xf numFmtId="0" fontId="4" fillId="24" borderId="27" xfId="0" applyFont="1" applyFill="1" applyBorder="1" applyAlignment="1">
      <alignment horizontal="center" vertical="center"/>
    </xf>
    <xf numFmtId="0" fontId="4" fillId="24" borderId="52" xfId="0" applyFont="1" applyFill="1" applyBorder="1" applyAlignment="1">
      <alignment horizontal="center" vertical="center"/>
    </xf>
    <xf numFmtId="0" fontId="4" fillId="37" borderId="29" xfId="0" applyFont="1" applyFill="1" applyBorder="1" applyAlignment="1" applyProtection="1">
      <alignment horizontal="center" vertical="center" wrapText="1"/>
      <protection locked="0"/>
    </xf>
    <xf numFmtId="0" fontId="4" fillId="25" borderId="16"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10"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43"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0" xfId="0" applyFont="1" applyFill="1" applyAlignment="1">
      <alignment horizontal="center" vertical="center" wrapText="1"/>
    </xf>
    <xf numFmtId="0" fontId="4" fillId="25" borderId="13" xfId="0" applyFont="1" applyFill="1" applyBorder="1" applyAlignment="1">
      <alignment horizontal="center" vertical="center" wrapText="1"/>
    </xf>
    <xf numFmtId="0" fontId="4" fillId="25" borderId="41"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4" fillId="25" borderId="15"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26" xfId="0" applyFont="1" applyBorder="1" applyAlignment="1" applyProtection="1">
      <alignment horizontal="center" vertical="center"/>
      <protection locked="0"/>
    </xf>
    <xf numFmtId="49" fontId="4" fillId="0" borderId="50" xfId="0" applyNumberFormat="1" applyFont="1" applyBorder="1" applyAlignment="1" applyProtection="1">
      <alignment horizontal="left" vertical="center" indent="1" shrinkToFit="1"/>
      <protection locked="0"/>
    </xf>
    <xf numFmtId="49" fontId="4" fillId="0" borderId="28" xfId="0" applyNumberFormat="1" applyFont="1" applyBorder="1" applyAlignment="1" applyProtection="1">
      <alignment horizontal="left" vertical="center" indent="1" shrinkToFit="1"/>
      <protection locked="0"/>
    </xf>
    <xf numFmtId="49" fontId="4" fillId="0" borderId="42" xfId="0" applyNumberFormat="1" applyFont="1" applyBorder="1" applyAlignment="1" applyProtection="1">
      <alignment horizontal="left" vertical="center" indent="1" shrinkToFit="1"/>
      <protection locked="0"/>
    </xf>
    <xf numFmtId="0" fontId="1" fillId="0" borderId="168" xfId="0" applyFont="1" applyBorder="1" applyAlignment="1">
      <alignment horizontal="left" vertical="center"/>
    </xf>
    <xf numFmtId="0" fontId="7" fillId="37" borderId="29" xfId="0" applyFont="1" applyFill="1" applyBorder="1" applyAlignment="1">
      <alignment vertical="center"/>
    </xf>
    <xf numFmtId="0" fontId="7" fillId="37" borderId="31" xfId="0" applyFont="1" applyFill="1" applyBorder="1" applyAlignment="1">
      <alignment vertical="center"/>
    </xf>
    <xf numFmtId="0" fontId="4" fillId="0" borderId="26" xfId="0" applyFont="1" applyBorder="1" applyAlignment="1">
      <alignment horizontal="left" vertical="center"/>
    </xf>
    <xf numFmtId="0" fontId="4" fillId="0" borderId="26" xfId="0" applyFont="1" applyBorder="1" applyAlignment="1">
      <alignment horizontal="left"/>
    </xf>
    <xf numFmtId="0" fontId="4" fillId="0" borderId="44" xfId="0" applyFont="1" applyBorder="1" applyAlignment="1">
      <alignment horizontal="left"/>
    </xf>
    <xf numFmtId="0" fontId="4" fillId="0" borderId="11" xfId="0" applyFont="1" applyBorder="1" applyAlignment="1">
      <alignment vertical="center"/>
    </xf>
    <xf numFmtId="0" fontId="4" fillId="0" borderId="23" xfId="0" applyFont="1" applyBorder="1" applyAlignment="1">
      <alignment vertical="center"/>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4" xfId="0" applyBorder="1" applyAlignment="1">
      <alignment horizontal="center" vertical="center" wrapText="1"/>
    </xf>
    <xf numFmtId="0" fontId="4" fillId="0" borderId="26" xfId="0" applyFont="1" applyBorder="1" applyAlignment="1">
      <alignment vertical="center"/>
    </xf>
    <xf numFmtId="0" fontId="4" fillId="0" borderId="44" xfId="0" applyFont="1" applyBorder="1" applyAlignment="1">
      <alignment vertical="center"/>
    </xf>
    <xf numFmtId="0" fontId="4" fillId="0" borderId="14" xfId="0" applyFont="1"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4" fillId="37" borderId="0" xfId="0" applyFont="1" applyFill="1" applyAlignment="1">
      <alignment horizontal="center" vertical="center" wrapText="1"/>
    </xf>
    <xf numFmtId="0" fontId="4" fillId="25" borderId="47" xfId="0" applyFont="1" applyFill="1" applyBorder="1" applyAlignment="1">
      <alignment horizontal="center" vertical="center"/>
    </xf>
    <xf numFmtId="0" fontId="4" fillId="25" borderId="28" xfId="0" applyFont="1" applyFill="1" applyBorder="1" applyAlignment="1">
      <alignment horizontal="center" vertical="center"/>
    </xf>
    <xf numFmtId="0" fontId="4" fillId="25" borderId="48" xfId="0" applyFont="1" applyFill="1" applyBorder="1" applyAlignment="1">
      <alignment horizontal="center" vertical="center"/>
    </xf>
    <xf numFmtId="0" fontId="4" fillId="37" borderId="43" xfId="0" applyFont="1" applyFill="1" applyBorder="1" applyAlignment="1">
      <alignment horizontal="center" vertical="center" wrapText="1"/>
    </xf>
    <xf numFmtId="0" fontId="4" fillId="37" borderId="14" xfId="0" applyFont="1" applyFill="1" applyBorder="1" applyAlignment="1">
      <alignment horizontal="center" vertical="center" wrapText="1"/>
    </xf>
    <xf numFmtId="0" fontId="4" fillId="37" borderId="17" xfId="0" applyFont="1" applyFill="1" applyBorder="1" applyAlignment="1">
      <alignment horizontal="center" vertical="center" wrapText="1"/>
    </xf>
    <xf numFmtId="0" fontId="4" fillId="37" borderId="41" xfId="0" applyFont="1" applyFill="1" applyBorder="1" applyAlignment="1">
      <alignment horizontal="center" vertical="center" wrapText="1"/>
    </xf>
    <xf numFmtId="0" fontId="4" fillId="37" borderId="11" xfId="0" applyFont="1" applyFill="1" applyBorder="1" applyAlignment="1">
      <alignment horizontal="center" vertical="center" wrapText="1"/>
    </xf>
    <xf numFmtId="0" fontId="4" fillId="37" borderId="15"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xf>
    <xf numFmtId="0" fontId="0" fillId="0" borderId="15" xfId="0" applyBorder="1" applyAlignment="1">
      <alignment horizontal="center" vertical="center"/>
    </xf>
    <xf numFmtId="0" fontId="4" fillId="35" borderId="11" xfId="0" applyFont="1" applyFill="1" applyBorder="1" applyAlignment="1">
      <alignment horizontal="center" vertical="center" wrapText="1"/>
    </xf>
    <xf numFmtId="0" fontId="4" fillId="35" borderId="15" xfId="0" applyFont="1" applyFill="1" applyBorder="1" applyAlignment="1">
      <alignment horizontal="center" vertical="center" wrapText="1"/>
    </xf>
    <xf numFmtId="49" fontId="4" fillId="0" borderId="51" xfId="0" applyNumberFormat="1" applyFont="1" applyBorder="1" applyAlignment="1">
      <alignment horizontal="center" vertical="center"/>
    </xf>
    <xf numFmtId="49" fontId="4" fillId="0" borderId="36"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49" fontId="4" fillId="0" borderId="35" xfId="0" applyNumberFormat="1" applyFont="1" applyBorder="1" applyAlignment="1" applyProtection="1">
      <alignment horizontal="center" vertical="center"/>
      <protection locked="0"/>
    </xf>
    <xf numFmtId="0" fontId="4" fillId="24" borderId="36" xfId="0" applyFont="1" applyFill="1" applyBorder="1" applyAlignment="1">
      <alignment horizontal="center" vertical="center"/>
    </xf>
    <xf numFmtId="0" fontId="4" fillId="24" borderId="26" xfId="0" applyFont="1" applyFill="1" applyBorder="1" applyAlignment="1">
      <alignment horizontal="center" vertical="center"/>
    </xf>
    <xf numFmtId="0" fontId="4" fillId="24" borderId="44" xfId="0" applyFont="1" applyFill="1" applyBorder="1" applyAlignment="1">
      <alignment horizontal="center" vertical="center"/>
    </xf>
    <xf numFmtId="49" fontId="4" fillId="0" borderId="36" xfId="0" applyNumberFormat="1" applyFont="1" applyBorder="1" applyAlignment="1" applyProtection="1">
      <alignment horizontal="left" vertical="center" wrapText="1" indent="1"/>
      <protection locked="0"/>
    </xf>
    <xf numFmtId="49" fontId="4" fillId="0" borderId="26" xfId="0" applyNumberFormat="1" applyFont="1" applyBorder="1" applyAlignment="1" applyProtection="1">
      <alignment horizontal="left" vertical="center" wrapText="1" indent="1"/>
      <protection locked="0"/>
    </xf>
    <xf numFmtId="49" fontId="4" fillId="0" borderId="44" xfId="0" applyNumberFormat="1" applyFont="1" applyBorder="1" applyAlignment="1" applyProtection="1">
      <alignment horizontal="left" vertical="center" wrapText="1" indent="1"/>
      <protection locked="0"/>
    </xf>
    <xf numFmtId="49" fontId="4" fillId="0" borderId="51" xfId="0" applyNumberFormat="1" applyFont="1" applyBorder="1" applyAlignment="1" applyProtection="1">
      <alignment horizontal="center" vertical="center"/>
      <protection locked="0"/>
    </xf>
    <xf numFmtId="49" fontId="4" fillId="0" borderId="27" xfId="0" applyNumberFormat="1"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37" borderId="45"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4" fillId="37" borderId="55" xfId="0" applyFont="1" applyFill="1" applyBorder="1" applyAlignment="1">
      <alignment horizontal="center" vertical="center" wrapText="1"/>
    </xf>
    <xf numFmtId="0" fontId="4" fillId="25" borderId="36" xfId="0" applyFont="1" applyFill="1" applyBorder="1" applyAlignment="1">
      <alignment horizontal="center" vertical="center"/>
    </xf>
    <xf numFmtId="177" fontId="7" fillId="37" borderId="11" xfId="0" applyNumberFormat="1" applyFont="1" applyFill="1" applyBorder="1" applyAlignment="1" applyProtection="1">
      <alignment horizontal="center" vertical="center"/>
      <protection locked="0"/>
    </xf>
    <xf numFmtId="0" fontId="4" fillId="25" borderId="43"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41" xfId="0" applyFont="1" applyFill="1" applyBorder="1" applyAlignment="1">
      <alignment horizontal="center" vertical="center"/>
    </xf>
    <xf numFmtId="0" fontId="4" fillId="25" borderId="11" xfId="0" applyFont="1" applyFill="1" applyBorder="1" applyAlignment="1">
      <alignment horizontal="center" vertical="center"/>
    </xf>
    <xf numFmtId="177" fontId="4" fillId="37" borderId="29" xfId="0" applyNumberFormat="1" applyFont="1" applyFill="1" applyBorder="1" applyAlignment="1" applyProtection="1">
      <alignment horizontal="center" vertical="center" wrapText="1"/>
      <protection locked="0"/>
    </xf>
    <xf numFmtId="0" fontId="27" fillId="24" borderId="0" xfId="0" applyFont="1" applyFill="1" applyAlignment="1" applyProtection="1">
      <alignment horizontal="center" wrapText="1"/>
      <protection locked="0"/>
    </xf>
    <xf numFmtId="0" fontId="27" fillId="24" borderId="0" xfId="0" applyFont="1" applyFill="1" applyAlignment="1" applyProtection="1">
      <alignment horizontal="center"/>
      <protection locked="0"/>
    </xf>
    <xf numFmtId="0" fontId="13" fillId="24" borderId="50" xfId="0" applyFont="1" applyFill="1" applyBorder="1" applyAlignment="1">
      <alignment horizontal="center" vertical="center"/>
    </xf>
    <xf numFmtId="0" fontId="13" fillId="24" borderId="28" xfId="0" applyFont="1" applyFill="1" applyBorder="1" applyAlignment="1">
      <alignment horizontal="center" vertical="center"/>
    </xf>
    <xf numFmtId="0" fontId="13" fillId="24" borderId="42" xfId="0" applyFont="1" applyFill="1" applyBorder="1" applyAlignment="1">
      <alignment horizontal="center" vertical="center"/>
    </xf>
    <xf numFmtId="0" fontId="4" fillId="0" borderId="44" xfId="0" applyFont="1" applyBorder="1" applyAlignment="1">
      <alignment horizontal="center" vertical="center"/>
    </xf>
    <xf numFmtId="0" fontId="4" fillId="0" borderId="36" xfId="0" applyFont="1" applyBorder="1" applyAlignment="1" applyProtection="1">
      <alignment horizontal="center" vertical="center"/>
      <protection locked="0"/>
    </xf>
    <xf numFmtId="49" fontId="4" fillId="0" borderId="26" xfId="0" applyNumberFormat="1" applyFont="1" applyBorder="1" applyAlignment="1">
      <alignment horizontal="center" vertical="center"/>
    </xf>
    <xf numFmtId="49" fontId="4" fillId="0" borderId="26" xfId="0" applyNumberFormat="1" applyFont="1" applyBorder="1" applyAlignment="1" applyProtection="1">
      <alignment horizontal="left" vertical="center" indent="1" shrinkToFit="1"/>
      <protection locked="0"/>
    </xf>
    <xf numFmtId="49" fontId="4" fillId="0" borderId="11" xfId="0" applyNumberFormat="1" applyFont="1" applyBorder="1" applyAlignment="1" applyProtection="1">
      <alignment horizontal="left" vertical="center" indent="1" shrinkToFit="1"/>
      <protection locked="0"/>
    </xf>
    <xf numFmtId="0" fontId="15" fillId="0" borderId="0" xfId="0" applyFont="1" applyAlignment="1">
      <alignment horizontal="left" vertical="center"/>
    </xf>
    <xf numFmtId="0" fontId="4" fillId="0" borderId="36" xfId="0" applyFont="1" applyBorder="1" applyAlignment="1" applyProtection="1">
      <alignment horizontal="left" vertical="center" indent="1" shrinkToFit="1"/>
      <protection locked="0"/>
    </xf>
    <xf numFmtId="0" fontId="4" fillId="0" borderId="26" xfId="0" applyFont="1" applyBorder="1" applyAlignment="1" applyProtection="1">
      <alignment horizontal="left" vertical="center" indent="1" shrinkToFit="1"/>
      <protection locked="0"/>
    </xf>
    <xf numFmtId="0" fontId="4" fillId="0" borderId="44" xfId="0" applyFont="1" applyBorder="1" applyAlignment="1" applyProtection="1">
      <alignment horizontal="left" vertical="center" indent="1" shrinkToFit="1"/>
      <protection locked="0"/>
    </xf>
    <xf numFmtId="0" fontId="13" fillId="24" borderId="36" xfId="0" applyFont="1" applyFill="1" applyBorder="1" applyAlignment="1">
      <alignment horizontal="center" vertical="center"/>
    </xf>
    <xf numFmtId="0" fontId="13" fillId="24" borderId="26" xfId="0" applyFont="1" applyFill="1" applyBorder="1" applyAlignment="1">
      <alignment horizontal="center" vertical="center"/>
    </xf>
    <xf numFmtId="0" fontId="13" fillId="24" borderId="44" xfId="0" applyFont="1" applyFill="1" applyBorder="1" applyAlignment="1">
      <alignment horizontal="center" vertical="center"/>
    </xf>
    <xf numFmtId="0" fontId="4" fillId="0" borderId="11" xfId="0" applyFont="1" applyBorder="1" applyAlignment="1" applyProtection="1">
      <alignment horizontal="left" vertical="center" indent="1" shrinkToFit="1"/>
      <protection locked="0"/>
    </xf>
    <xf numFmtId="0" fontId="4" fillId="0" borderId="23" xfId="0" applyFont="1" applyBorder="1" applyAlignment="1" applyProtection="1">
      <alignment horizontal="left" vertical="center" indent="1" shrinkToFit="1"/>
      <protection locked="0"/>
    </xf>
    <xf numFmtId="0" fontId="1" fillId="0" borderId="0" xfId="0" applyFont="1" applyAlignment="1">
      <alignment vertical="center"/>
    </xf>
    <xf numFmtId="0" fontId="4" fillId="0" borderId="51" xfId="0" applyFont="1" applyBorder="1" applyAlignment="1">
      <alignment horizontal="center" vertical="center"/>
    </xf>
    <xf numFmtId="0" fontId="4" fillId="0" borderId="27" xfId="0" applyFont="1" applyBorder="1" applyAlignment="1">
      <alignment horizontal="center" vertical="center"/>
    </xf>
    <xf numFmtId="0" fontId="4" fillId="0" borderId="57" xfId="0" applyFont="1" applyBorder="1" applyAlignment="1">
      <alignment vertical="center"/>
    </xf>
    <xf numFmtId="0" fontId="4" fillId="0" borderId="58" xfId="0" applyFont="1" applyBorder="1" applyAlignment="1">
      <alignment vertical="center"/>
    </xf>
    <xf numFmtId="0" fontId="7" fillId="37" borderId="11" xfId="0" applyFont="1" applyFill="1" applyBorder="1" applyAlignment="1">
      <alignment vertical="center"/>
    </xf>
    <xf numFmtId="0" fontId="7" fillId="37" borderId="23" xfId="0" applyFont="1" applyFill="1" applyBorder="1" applyAlignment="1">
      <alignment vertical="center"/>
    </xf>
    <xf numFmtId="0" fontId="4" fillId="37" borderId="14" xfId="0" applyFont="1" applyFill="1" applyBorder="1" applyAlignment="1">
      <alignment vertical="center"/>
    </xf>
    <xf numFmtId="0" fontId="4" fillId="37" borderId="19" xfId="0" applyFont="1" applyFill="1" applyBorder="1" applyAlignment="1">
      <alignment vertical="center"/>
    </xf>
    <xf numFmtId="0" fontId="4" fillId="29" borderId="16" xfId="0" applyFont="1" applyFill="1" applyBorder="1" applyAlignment="1" applyProtection="1">
      <alignment horizontal="center" vertical="center" wrapText="1"/>
      <protection locked="0"/>
    </xf>
    <xf numFmtId="0" fontId="4" fillId="29" borderId="14" xfId="0" applyFont="1" applyFill="1" applyBorder="1" applyAlignment="1" applyProtection="1">
      <alignment horizontal="center" vertical="center" wrapText="1"/>
      <protection locked="0"/>
    </xf>
    <xf numFmtId="0" fontId="4" fillId="37" borderId="0" xfId="0" applyFont="1" applyFill="1" applyAlignment="1" applyProtection="1">
      <alignment horizontal="center" vertical="center" wrapText="1"/>
      <protection locked="0"/>
    </xf>
    <xf numFmtId="0" fontId="4" fillId="37" borderId="16" xfId="0" applyFont="1" applyFill="1" applyBorder="1" applyAlignment="1" applyProtection="1">
      <alignment horizontal="center" vertical="center" wrapText="1"/>
      <protection locked="0"/>
    </xf>
    <xf numFmtId="0" fontId="4" fillId="37" borderId="14" xfId="0" applyFont="1" applyFill="1" applyBorder="1" applyAlignment="1" applyProtection="1">
      <alignment horizontal="center" vertical="center" wrapText="1"/>
      <protection locked="0"/>
    </xf>
    <xf numFmtId="0" fontId="4" fillId="37" borderId="33" xfId="0" applyFont="1" applyFill="1" applyBorder="1" applyAlignment="1">
      <alignment horizontal="center" vertical="center" wrapText="1"/>
    </xf>
    <xf numFmtId="0" fontId="1" fillId="0" borderId="168" xfId="0" applyFont="1" applyBorder="1" applyAlignment="1">
      <alignment vertical="center"/>
    </xf>
    <xf numFmtId="0" fontId="4" fillId="37" borderId="10" xfId="0" applyFont="1" applyFill="1" applyBorder="1" applyAlignment="1">
      <alignment horizontal="center" vertical="center"/>
    </xf>
    <xf numFmtId="0" fontId="4" fillId="37" borderId="11" xfId="0" applyFont="1" applyFill="1" applyBorder="1" applyAlignment="1">
      <alignment horizontal="center" vertical="center"/>
    </xf>
    <xf numFmtId="0" fontId="4" fillId="37" borderId="11" xfId="0" applyFont="1" applyFill="1" applyBorder="1" applyAlignment="1">
      <alignment horizontal="left" vertical="center"/>
    </xf>
    <xf numFmtId="0" fontId="4" fillId="37" borderId="15" xfId="0" applyFont="1" applyFill="1" applyBorder="1" applyAlignment="1">
      <alignment horizontal="left" vertical="center"/>
    </xf>
    <xf numFmtId="177" fontId="4" fillId="37" borderId="29" xfId="0" applyNumberFormat="1" applyFont="1" applyFill="1" applyBorder="1" applyAlignment="1">
      <alignment horizontal="center" vertical="center" wrapText="1"/>
    </xf>
    <xf numFmtId="177" fontId="4" fillId="37" borderId="55" xfId="0" applyNumberFormat="1" applyFont="1" applyFill="1" applyBorder="1" applyAlignment="1">
      <alignment horizontal="center" vertical="center" wrapText="1"/>
    </xf>
    <xf numFmtId="0" fontId="0" fillId="0" borderId="0" xfId="0" applyAlignment="1">
      <alignment vertical="center"/>
    </xf>
    <xf numFmtId="49" fontId="4" fillId="0" borderId="36" xfId="0" applyNumberFormat="1" applyFont="1" applyBorder="1" applyAlignment="1" applyProtection="1">
      <alignment horizontal="left" vertical="center" indent="1" shrinkToFit="1"/>
      <protection locked="0"/>
    </xf>
    <xf numFmtId="49" fontId="4" fillId="0" borderId="44" xfId="0" applyNumberFormat="1" applyFont="1" applyBorder="1" applyAlignment="1" applyProtection="1">
      <alignment horizontal="left" vertical="center" indent="1" shrinkToFit="1"/>
      <protection locked="0"/>
    </xf>
    <xf numFmtId="0" fontId="4" fillId="0" borderId="16" xfId="0" applyFont="1" applyBorder="1" applyAlignment="1">
      <alignment horizontal="center" vertical="center" wrapText="1"/>
    </xf>
    <xf numFmtId="0" fontId="4" fillId="37" borderId="53" xfId="0" applyFont="1" applyFill="1" applyBorder="1" applyAlignment="1">
      <alignment horizontal="center" vertical="center"/>
    </xf>
    <xf numFmtId="0" fontId="4" fillId="37" borderId="27" xfId="0" applyFont="1" applyFill="1" applyBorder="1" applyAlignment="1">
      <alignment horizontal="center" vertical="center"/>
    </xf>
    <xf numFmtId="0" fontId="4" fillId="37" borderId="54" xfId="0" applyFont="1" applyFill="1"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183" fontId="4" fillId="0" borderId="26" xfId="0" applyNumberFormat="1" applyFont="1" applyBorder="1" applyAlignment="1" applyProtection="1">
      <alignment horizontal="center" vertical="center"/>
      <protection locked="0"/>
    </xf>
    <xf numFmtId="183" fontId="4" fillId="28" borderId="36" xfId="0" applyNumberFormat="1" applyFont="1" applyFill="1" applyBorder="1" applyAlignment="1">
      <alignment horizontal="center" vertical="center"/>
    </xf>
    <xf numFmtId="183" fontId="4" fillId="28" borderId="26" xfId="0" applyNumberFormat="1" applyFont="1" applyFill="1" applyBorder="1" applyAlignment="1">
      <alignment horizontal="center" vertical="center"/>
    </xf>
    <xf numFmtId="183" fontId="4" fillId="28" borderId="35" xfId="0" applyNumberFormat="1" applyFont="1" applyFill="1" applyBorder="1" applyAlignment="1">
      <alignment horizontal="center" vertical="center"/>
    </xf>
    <xf numFmtId="0" fontId="4" fillId="0" borderId="5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49" fontId="4" fillId="0" borderId="113" xfId="0" applyNumberFormat="1" applyFont="1" applyBorder="1" applyAlignment="1">
      <alignment horizontal="center" vertical="center"/>
    </xf>
    <xf numFmtId="49" fontId="4" fillId="0" borderId="111" xfId="0" applyNumberFormat="1" applyFont="1" applyBorder="1" applyAlignment="1">
      <alignment horizontal="center" vertical="center"/>
    </xf>
    <xf numFmtId="0" fontId="4" fillId="25" borderId="3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5" xfId="0" applyBorder="1" applyAlignment="1">
      <alignment horizontal="center" vertical="center" wrapText="1"/>
    </xf>
    <xf numFmtId="183" fontId="4" fillId="0" borderId="36" xfId="0" applyNumberFormat="1" applyFont="1" applyBorder="1" applyAlignment="1" applyProtection="1">
      <alignment horizontal="center" vertical="center" wrapText="1"/>
      <protection locked="0"/>
    </xf>
    <xf numFmtId="183" fontId="4" fillId="0" borderId="26" xfId="0" applyNumberFormat="1"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0" fillId="0" borderId="168" xfId="0" applyBorder="1" applyAlignment="1">
      <alignment vertical="center"/>
    </xf>
    <xf numFmtId="0" fontId="4" fillId="0" borderId="14" xfId="0" applyFont="1" applyBorder="1" applyAlignment="1" applyProtection="1">
      <alignment horizontal="center" vertical="center"/>
      <protection locked="0"/>
    </xf>
    <xf numFmtId="0" fontId="4" fillId="28" borderId="36" xfId="0" applyFont="1" applyFill="1" applyBorder="1" applyAlignment="1">
      <alignment horizontal="center" vertical="center"/>
    </xf>
    <xf numFmtId="0" fontId="4" fillId="28" borderId="26" xfId="0" applyFont="1" applyFill="1" applyBorder="1" applyAlignment="1">
      <alignment horizontal="center" vertical="center"/>
    </xf>
    <xf numFmtId="0" fontId="4" fillId="28" borderId="35" xfId="0" applyFont="1" applyFill="1" applyBorder="1" applyAlignment="1">
      <alignment horizontal="center" vertical="center"/>
    </xf>
    <xf numFmtId="0" fontId="0" fillId="28" borderId="16" xfId="0" applyFill="1" applyBorder="1" applyAlignment="1">
      <alignment horizontal="center" vertical="center"/>
    </xf>
    <xf numFmtId="0" fontId="0" fillId="28" borderId="14" xfId="0" applyFill="1" applyBorder="1" applyAlignment="1">
      <alignment horizontal="center" vertical="center"/>
    </xf>
    <xf numFmtId="0" fontId="0" fillId="28" borderId="17" xfId="0" applyFill="1" applyBorder="1" applyAlignment="1">
      <alignment horizontal="center" vertical="center"/>
    </xf>
    <xf numFmtId="0" fontId="4" fillId="25" borderId="16" xfId="0" applyFont="1" applyFill="1" applyBorder="1" applyAlignment="1">
      <alignment horizontal="center" vertical="center" shrinkToFit="1"/>
    </xf>
    <xf numFmtId="0" fontId="4" fillId="25" borderId="14" xfId="0" applyFont="1" applyFill="1" applyBorder="1" applyAlignment="1">
      <alignment horizontal="center" vertical="center" shrinkToFit="1"/>
    </xf>
    <xf numFmtId="0" fontId="4" fillId="25" borderId="12" xfId="0" applyFont="1" applyFill="1" applyBorder="1" applyAlignment="1">
      <alignment horizontal="center" vertical="center" shrinkToFit="1"/>
    </xf>
    <xf numFmtId="0" fontId="4" fillId="25" borderId="0" xfId="0" applyFont="1" applyFill="1" applyAlignment="1">
      <alignment horizontal="center" vertical="center" shrinkToFit="1"/>
    </xf>
    <xf numFmtId="0" fontId="4" fillId="25" borderId="10" xfId="0" applyFont="1" applyFill="1" applyBorder="1" applyAlignment="1">
      <alignment horizontal="center" vertical="center" shrinkToFit="1"/>
    </xf>
    <xf numFmtId="0" fontId="4" fillId="25" borderId="11" xfId="0" applyFont="1" applyFill="1" applyBorder="1" applyAlignment="1">
      <alignment horizontal="center" vertical="center" shrinkToFit="1"/>
    </xf>
    <xf numFmtId="183" fontId="4" fillId="28" borderId="36" xfId="0" applyNumberFormat="1" applyFont="1" applyFill="1" applyBorder="1" applyAlignment="1">
      <alignment horizontal="center" vertical="center" wrapText="1"/>
    </xf>
    <xf numFmtId="183" fontId="4" fillId="28" borderId="26" xfId="0" applyNumberFormat="1" applyFont="1" applyFill="1" applyBorder="1" applyAlignment="1">
      <alignment horizontal="center" vertical="center" wrapText="1"/>
    </xf>
    <xf numFmtId="177" fontId="4" fillId="0" borderId="26" xfId="0" applyNumberFormat="1" applyFont="1" applyBorder="1" applyAlignment="1">
      <alignment horizontal="center" vertical="center" wrapText="1"/>
    </xf>
    <xf numFmtId="182" fontId="4" fillId="37" borderId="14" xfId="0" applyNumberFormat="1" applyFont="1" applyFill="1" applyBorder="1" applyAlignment="1">
      <alignment horizontal="center" vertical="center" wrapText="1"/>
    </xf>
    <xf numFmtId="182" fontId="4" fillId="37" borderId="17" xfId="0" applyNumberFormat="1" applyFont="1" applyFill="1" applyBorder="1" applyAlignment="1">
      <alignment horizontal="center" vertical="center" wrapText="1"/>
    </xf>
    <xf numFmtId="183" fontId="4" fillId="37" borderId="14" xfId="0" applyNumberFormat="1" applyFont="1" applyFill="1" applyBorder="1" applyAlignment="1" applyProtection="1">
      <alignment horizontal="center" vertical="center" wrapText="1"/>
      <protection locked="0"/>
    </xf>
    <xf numFmtId="0" fontId="4" fillId="35" borderId="16" xfId="0" applyFont="1" applyFill="1" applyBorder="1" applyAlignment="1">
      <alignment horizontal="center" vertical="center" wrapText="1"/>
    </xf>
    <xf numFmtId="0" fontId="4" fillId="35" borderId="17" xfId="0" applyFont="1" applyFill="1" applyBorder="1" applyAlignment="1">
      <alignment horizontal="center" vertical="center" wrapText="1"/>
    </xf>
    <xf numFmtId="0" fontId="4" fillId="35" borderId="12" xfId="0" applyFont="1" applyFill="1" applyBorder="1" applyAlignment="1">
      <alignment horizontal="center" vertical="center" wrapText="1"/>
    </xf>
    <xf numFmtId="0" fontId="4" fillId="35" borderId="13" xfId="0" applyFont="1" applyFill="1" applyBorder="1" applyAlignment="1">
      <alignment horizontal="center" vertical="center" wrapText="1"/>
    </xf>
    <xf numFmtId="0" fontId="4" fillId="35" borderId="10" xfId="0" applyFont="1" applyFill="1" applyBorder="1" applyAlignment="1">
      <alignment horizontal="center" vertical="center" wrapText="1"/>
    </xf>
    <xf numFmtId="183" fontId="4" fillId="0" borderId="36" xfId="0" applyNumberFormat="1" applyFont="1" applyBorder="1" applyAlignment="1" applyProtection="1">
      <alignment horizontal="center" vertical="center"/>
      <protection locked="0"/>
    </xf>
    <xf numFmtId="177" fontId="4" fillId="37" borderId="11" xfId="0" applyNumberFormat="1" applyFont="1" applyFill="1" applyBorder="1" applyAlignment="1" applyProtection="1">
      <alignment horizontal="center" vertical="center"/>
      <protection locked="0"/>
    </xf>
    <xf numFmtId="0" fontId="4" fillId="0" borderId="116" xfId="0" applyFont="1" applyBorder="1" applyAlignment="1">
      <alignment horizontal="left" wrapText="1"/>
    </xf>
    <xf numFmtId="0" fontId="4" fillId="0" borderId="118" xfId="0" applyFont="1" applyBorder="1" applyAlignment="1">
      <alignment horizontal="left" wrapText="1"/>
    </xf>
    <xf numFmtId="0" fontId="4" fillId="0" borderId="28" xfId="0" applyFont="1" applyBorder="1" applyAlignment="1">
      <alignment horizontal="center" vertical="center"/>
    </xf>
    <xf numFmtId="0" fontId="4" fillId="0" borderId="42" xfId="0" applyFont="1" applyBorder="1" applyAlignment="1">
      <alignment horizontal="center" vertical="center"/>
    </xf>
    <xf numFmtId="178" fontId="4" fillId="0" borderId="36" xfId="0" applyNumberFormat="1" applyFont="1" applyBorder="1" applyAlignment="1" applyProtection="1">
      <alignment horizontal="right" vertical="center"/>
      <protection locked="0"/>
    </xf>
    <xf numFmtId="178" fontId="4" fillId="0" borderId="26" xfId="0" applyNumberFormat="1" applyFont="1" applyBorder="1" applyAlignment="1" applyProtection="1">
      <alignment horizontal="right" vertical="center"/>
      <protection locked="0"/>
    </xf>
    <xf numFmtId="0" fontId="4" fillId="0" borderId="50" xfId="0" applyFont="1"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4" fillId="0" borderId="36" xfId="0" applyFont="1" applyBorder="1" applyAlignment="1" applyProtection="1">
      <alignment horizontal="left" vertical="center" indent="1"/>
      <protection locked="0"/>
    </xf>
    <xf numFmtId="0" fontId="4" fillId="0" borderId="26" xfId="0" applyFont="1" applyBorder="1" applyAlignment="1" applyProtection="1">
      <alignment horizontal="left" vertical="center" indent="1"/>
      <protection locked="0"/>
    </xf>
    <xf numFmtId="0" fontId="4" fillId="0" borderId="44" xfId="0" applyFont="1" applyBorder="1" applyAlignment="1" applyProtection="1">
      <alignment horizontal="left" vertical="center" indent="1"/>
      <protection locked="0"/>
    </xf>
    <xf numFmtId="0" fontId="4" fillId="37" borderId="51" xfId="0" applyFont="1" applyFill="1" applyBorder="1" applyAlignment="1" applyProtection="1">
      <alignment horizontal="center" vertical="center"/>
      <protection locked="0"/>
    </xf>
    <xf numFmtId="0" fontId="4" fillId="37" borderId="27" xfId="0" applyFont="1" applyFill="1" applyBorder="1" applyAlignment="1" applyProtection="1">
      <alignment horizontal="center" vertical="center"/>
      <protection locked="0"/>
    </xf>
    <xf numFmtId="0" fontId="4" fillId="33" borderId="36" xfId="0" applyFont="1" applyFill="1" applyBorder="1" applyAlignment="1">
      <alignment horizontal="center" vertical="center"/>
    </xf>
    <xf numFmtId="0" fontId="4" fillId="33" borderId="35" xfId="0" applyFont="1" applyFill="1" applyBorder="1" applyAlignment="1">
      <alignment horizontal="center" vertical="center"/>
    </xf>
    <xf numFmtId="183" fontId="4" fillId="0" borderId="14" xfId="0" applyNumberFormat="1" applyFont="1" applyBorder="1" applyAlignment="1" applyProtection="1">
      <alignment horizontal="center" vertical="center"/>
      <protection locked="0"/>
    </xf>
    <xf numFmtId="0" fontId="30" fillId="25" borderId="49" xfId="0" applyFont="1" applyFill="1" applyBorder="1" applyAlignment="1">
      <alignment horizontal="center" vertical="center" wrapText="1"/>
    </xf>
    <xf numFmtId="0" fontId="30" fillId="25" borderId="26" xfId="0" applyFont="1" applyFill="1" applyBorder="1" applyAlignment="1">
      <alignment horizontal="center" vertical="center"/>
    </xf>
    <xf numFmtId="0" fontId="30" fillId="25" borderId="35" xfId="0" applyFont="1" applyFill="1" applyBorder="1" applyAlignment="1">
      <alignment horizontal="center" vertical="center"/>
    </xf>
    <xf numFmtId="0" fontId="4" fillId="25" borderId="110" xfId="0" applyFont="1" applyFill="1" applyBorder="1" applyAlignment="1">
      <alignment horizontal="center" vertical="center"/>
    </xf>
    <xf numFmtId="0" fontId="4" fillId="25" borderId="111" xfId="0" applyFont="1" applyFill="1" applyBorder="1" applyAlignment="1">
      <alignment horizontal="center" vertical="center"/>
    </xf>
    <xf numFmtId="0" fontId="4" fillId="25" borderId="112" xfId="0" applyFont="1" applyFill="1" applyBorder="1" applyAlignment="1">
      <alignment horizontal="center" vertical="center"/>
    </xf>
    <xf numFmtId="49" fontId="4" fillId="0" borderId="114" xfId="0" applyNumberFormat="1" applyFont="1" applyBorder="1" applyAlignment="1">
      <alignment horizontal="center" vertical="center"/>
    </xf>
    <xf numFmtId="0" fontId="4" fillId="0" borderId="29" xfId="0" applyFont="1" applyBorder="1" applyAlignment="1">
      <alignment horizontal="left" vertical="top"/>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183" fontId="4" fillId="35" borderId="36" xfId="0" applyNumberFormat="1" applyFont="1" applyFill="1" applyBorder="1" applyAlignment="1">
      <alignment horizontal="center" vertical="center"/>
    </xf>
    <xf numFmtId="183" fontId="4" fillId="35" borderId="26" xfId="0" applyNumberFormat="1" applyFont="1" applyFill="1" applyBorder="1" applyAlignment="1">
      <alignment horizontal="center" vertical="center"/>
    </xf>
    <xf numFmtId="177" fontId="4" fillId="0" borderId="26" xfId="0" applyNumberFormat="1" applyFont="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33" borderId="43" xfId="0" applyFont="1" applyFill="1" applyBorder="1" applyAlignment="1">
      <alignment horizontal="center" vertical="center"/>
    </xf>
    <xf numFmtId="0" fontId="4" fillId="33" borderId="14" xfId="0" applyFont="1" applyFill="1" applyBorder="1" applyAlignment="1">
      <alignment horizontal="center" vertical="center"/>
    </xf>
    <xf numFmtId="0" fontId="4" fillId="33" borderId="18" xfId="0" applyFont="1" applyFill="1" applyBorder="1" applyAlignment="1">
      <alignment horizontal="center" vertical="center"/>
    </xf>
    <xf numFmtId="0" fontId="4" fillId="33" borderId="0" xfId="0" applyFont="1" applyFill="1" applyAlignment="1">
      <alignment horizontal="center" vertical="center"/>
    </xf>
    <xf numFmtId="0" fontId="4" fillId="33" borderId="41" xfId="0" applyFont="1" applyFill="1" applyBorder="1" applyAlignment="1">
      <alignment horizontal="center" vertical="center"/>
    </xf>
    <xf numFmtId="0" fontId="4" fillId="33" borderId="11" xfId="0" applyFont="1" applyFill="1" applyBorder="1" applyAlignment="1">
      <alignment horizontal="center" vertical="center"/>
    </xf>
    <xf numFmtId="0" fontId="4" fillId="37" borderId="52" xfId="0" applyFont="1" applyFill="1" applyBorder="1" applyAlignment="1">
      <alignment horizontal="center" vertical="center"/>
    </xf>
    <xf numFmtId="0" fontId="4" fillId="0" borderId="51" xfId="0" applyFont="1" applyBorder="1" applyAlignment="1" applyProtection="1">
      <alignment horizontal="left" vertical="center" indent="1" shrinkToFit="1"/>
      <protection locked="0"/>
    </xf>
    <xf numFmtId="0" fontId="4" fillId="0" borderId="27" xfId="0" applyFont="1" applyBorder="1" applyAlignment="1" applyProtection="1">
      <alignment horizontal="left" vertical="center" indent="1" shrinkToFit="1"/>
      <protection locked="0"/>
    </xf>
    <xf numFmtId="0" fontId="4" fillId="0" borderId="52" xfId="0" applyFont="1" applyBorder="1" applyAlignment="1" applyProtection="1">
      <alignment horizontal="left" vertical="center" indent="1" shrinkToFit="1"/>
      <protection locked="0"/>
    </xf>
    <xf numFmtId="49" fontId="4" fillId="0" borderId="187" xfId="0" applyNumberFormat="1" applyFont="1" applyBorder="1" applyAlignment="1">
      <alignment horizontal="left" vertical="center" indent="1"/>
    </xf>
    <xf numFmtId="49" fontId="4" fillId="0" borderId="168" xfId="0" applyNumberFormat="1" applyFont="1" applyBorder="1" applyAlignment="1">
      <alignment horizontal="left" vertical="center" indent="1"/>
    </xf>
    <xf numFmtId="49" fontId="4" fillId="0" borderId="176" xfId="0" applyNumberFormat="1" applyFont="1" applyBorder="1" applyAlignment="1">
      <alignment horizontal="left" vertical="center" indent="1"/>
    </xf>
    <xf numFmtId="0" fontId="4" fillId="0" borderId="44" xfId="0" applyFont="1" applyBorder="1" applyAlignment="1" applyProtection="1">
      <alignment horizontal="center" vertical="center"/>
      <protection locked="0"/>
    </xf>
    <xf numFmtId="0" fontId="4" fillId="0" borderId="36"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4" fillId="0" borderId="44" xfId="0" applyFont="1" applyBorder="1" applyAlignment="1" applyProtection="1">
      <alignment horizontal="center"/>
      <protection locked="0"/>
    </xf>
    <xf numFmtId="0" fontId="7" fillId="25" borderId="49" xfId="0" applyFont="1" applyFill="1" applyBorder="1" applyAlignment="1">
      <alignment horizontal="center" vertical="center"/>
    </xf>
    <xf numFmtId="0" fontId="7" fillId="25" borderId="26" xfId="0" applyFont="1" applyFill="1" applyBorder="1" applyAlignment="1">
      <alignment horizontal="center" vertical="center"/>
    </xf>
    <xf numFmtId="0" fontId="7" fillId="25" borderId="35" xfId="0" applyFont="1" applyFill="1" applyBorder="1" applyAlignment="1">
      <alignment horizontal="center" vertical="center"/>
    </xf>
    <xf numFmtId="0" fontId="4" fillId="33" borderId="49" xfId="0" applyFont="1" applyFill="1" applyBorder="1" applyAlignment="1">
      <alignment horizontal="center" vertical="center"/>
    </xf>
    <xf numFmtId="0" fontId="4" fillId="33" borderId="26" xfId="0" applyFont="1" applyFill="1" applyBorder="1" applyAlignment="1">
      <alignment horizontal="center" vertical="center"/>
    </xf>
    <xf numFmtId="0" fontId="4" fillId="30" borderId="36" xfId="0" applyFont="1" applyFill="1" applyBorder="1" applyAlignment="1" applyProtection="1">
      <alignment horizontal="center" vertical="center"/>
      <protection locked="0"/>
    </xf>
    <xf numFmtId="0" fontId="4" fillId="30" borderId="26" xfId="0" applyFont="1" applyFill="1" applyBorder="1" applyAlignment="1" applyProtection="1">
      <alignment horizontal="center" vertical="center"/>
      <protection locked="0"/>
    </xf>
    <xf numFmtId="0" fontId="4" fillId="25" borderId="187" xfId="0" applyFont="1" applyFill="1" applyBorder="1" applyAlignment="1">
      <alignment horizontal="center" vertical="center"/>
    </xf>
    <xf numFmtId="0" fontId="4" fillId="25" borderId="168" xfId="0" applyFont="1" applyFill="1" applyBorder="1" applyAlignment="1">
      <alignment horizontal="center" vertical="center"/>
    </xf>
    <xf numFmtId="0" fontId="4" fillId="25" borderId="177" xfId="0" applyFont="1" applyFill="1" applyBorder="1" applyAlignment="1">
      <alignment horizontal="center" vertical="center"/>
    </xf>
    <xf numFmtId="0" fontId="4" fillId="0" borderId="52" xfId="0" applyFont="1" applyBorder="1" applyAlignment="1">
      <alignment horizontal="center" vertical="center"/>
    </xf>
    <xf numFmtId="0" fontId="9" fillId="0" borderId="36"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4" fillId="31" borderId="29" xfId="0" applyFont="1" applyFill="1" applyBorder="1" applyAlignment="1">
      <alignment horizontal="left" vertical="top" wrapText="1"/>
    </xf>
    <xf numFmtId="0" fontId="4" fillId="31" borderId="0" xfId="0" applyFont="1" applyFill="1" applyAlignment="1">
      <alignment horizontal="left" vertical="top" wrapText="1"/>
    </xf>
    <xf numFmtId="0" fontId="4" fillId="31" borderId="168" xfId="0" applyFont="1" applyFill="1" applyBorder="1" applyAlignment="1">
      <alignment horizontal="left" vertical="top" wrapText="1"/>
    </xf>
    <xf numFmtId="0" fontId="4" fillId="33" borderId="116" xfId="0" applyFont="1" applyFill="1" applyBorder="1" applyAlignment="1">
      <alignment horizontal="left" vertical="top" wrapText="1"/>
    </xf>
    <xf numFmtId="0" fontId="4" fillId="33" borderId="117" xfId="0" applyFont="1" applyFill="1" applyBorder="1" applyAlignment="1">
      <alignment horizontal="left" vertical="top" wrapText="1"/>
    </xf>
    <xf numFmtId="0" fontId="4" fillId="33" borderId="118" xfId="0" applyFont="1" applyFill="1" applyBorder="1" applyAlignment="1">
      <alignment horizontal="left" vertical="top" wrapText="1"/>
    </xf>
    <xf numFmtId="0" fontId="9" fillId="28" borderId="116" xfId="0" applyFont="1" applyFill="1" applyBorder="1" applyAlignment="1">
      <alignment horizontal="left" vertical="top" wrapText="1"/>
    </xf>
    <xf numFmtId="0" fontId="9" fillId="28" borderId="117" xfId="0" applyFont="1" applyFill="1" applyBorder="1" applyAlignment="1">
      <alignment horizontal="left" vertical="top" wrapText="1"/>
    </xf>
    <xf numFmtId="0" fontId="9" fillId="28" borderId="118" xfId="0" applyFont="1" applyFill="1" applyBorder="1" applyAlignment="1">
      <alignment horizontal="left" vertical="top" wrapText="1"/>
    </xf>
    <xf numFmtId="178" fontId="4" fillId="28" borderId="127" xfId="0" applyNumberFormat="1" applyFont="1" applyFill="1" applyBorder="1" applyAlignment="1">
      <alignment horizontal="center" vertical="center" shrinkToFit="1"/>
    </xf>
    <xf numFmtId="178" fontId="4" fillId="28" borderId="128" xfId="0" applyNumberFormat="1" applyFont="1" applyFill="1" applyBorder="1" applyAlignment="1">
      <alignment horizontal="center" vertical="center" shrinkToFit="1"/>
    </xf>
    <xf numFmtId="178" fontId="4" fillId="28" borderId="129" xfId="0" applyNumberFormat="1" applyFont="1" applyFill="1" applyBorder="1" applyAlignment="1">
      <alignment horizontal="center" vertical="center" shrinkToFit="1"/>
    </xf>
    <xf numFmtId="183" fontId="4" fillId="31" borderId="128" xfId="0" applyNumberFormat="1" applyFont="1" applyFill="1" applyBorder="1" applyAlignment="1" applyProtection="1">
      <alignment horizontal="center" vertical="center" wrapText="1"/>
      <protection locked="0"/>
    </xf>
    <xf numFmtId="183" fontId="4" fillId="31" borderId="57" xfId="0" applyNumberFormat="1" applyFont="1" applyFill="1" applyBorder="1" applyAlignment="1" applyProtection="1">
      <alignment horizontal="center" vertical="center" wrapText="1"/>
      <protection locked="0"/>
    </xf>
    <xf numFmtId="178" fontId="4" fillId="28" borderId="77" xfId="0" applyNumberFormat="1" applyFont="1" applyFill="1" applyBorder="1" applyAlignment="1">
      <alignment horizontal="center" vertical="center" wrapText="1"/>
    </xf>
    <xf numFmtId="178" fontId="4" fillId="28" borderId="57" xfId="0" applyNumberFormat="1" applyFont="1" applyFill="1" applyBorder="1" applyAlignment="1">
      <alignment horizontal="center" vertical="center" wrapText="1"/>
    </xf>
    <xf numFmtId="178" fontId="4" fillId="28" borderId="76" xfId="0" applyNumberFormat="1" applyFont="1" applyFill="1" applyBorder="1" applyAlignment="1">
      <alignment horizontal="center" vertical="center" wrapText="1"/>
    </xf>
    <xf numFmtId="0" fontId="4" fillId="0" borderId="19" xfId="0" applyFont="1" applyBorder="1" applyAlignment="1">
      <alignment vertical="center"/>
    </xf>
    <xf numFmtId="0" fontId="4" fillId="37" borderId="11" xfId="0" applyFont="1" applyFill="1" applyBorder="1" applyAlignment="1">
      <alignment vertical="center"/>
    </xf>
    <xf numFmtId="0" fontId="4" fillId="37" borderId="23" xfId="0" applyFont="1" applyFill="1" applyBorder="1" applyAlignment="1">
      <alignment vertical="center"/>
    </xf>
    <xf numFmtId="0" fontId="58" fillId="28" borderId="116" xfId="0" applyFont="1" applyFill="1" applyBorder="1" applyAlignment="1">
      <alignment horizontal="left" vertical="center" wrapText="1"/>
    </xf>
    <xf numFmtId="0" fontId="58" fillId="28" borderId="118" xfId="0" applyFont="1" applyFill="1" applyBorder="1" applyAlignment="1">
      <alignment horizontal="left" vertical="center" wrapText="1"/>
    </xf>
    <xf numFmtId="0" fontId="3" fillId="0" borderId="143" xfId="0" applyFont="1" applyBorder="1" applyAlignment="1">
      <alignment vertical="center" textRotation="255"/>
    </xf>
    <xf numFmtId="0" fontId="3" fillId="0" borderId="13" xfId="0" applyFont="1" applyBorder="1" applyAlignment="1">
      <alignment vertical="center" textRotation="255"/>
    </xf>
    <xf numFmtId="0" fontId="3" fillId="0" borderId="148" xfId="0" applyFont="1" applyBorder="1" applyAlignment="1"/>
    <xf numFmtId="0" fontId="3" fillId="0" borderId="149" xfId="0" applyFont="1" applyBorder="1" applyAlignment="1"/>
    <xf numFmtId="0" fontId="16" fillId="0" borderId="0" xfId="0" applyFont="1" applyAlignment="1">
      <alignment horizontal="center" vertical="center" shrinkToFit="1"/>
    </xf>
    <xf numFmtId="0" fontId="5" fillId="0" borderId="16"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22" fillId="0" borderId="12" xfId="0" applyFont="1" applyBorder="1" applyAlignment="1">
      <alignment horizontal="center" vertical="center" wrapText="1"/>
    </xf>
    <xf numFmtId="0" fontId="22" fillId="0" borderId="0" xfId="0" applyFont="1" applyAlignment="1">
      <alignment horizontal="center" vertical="center" wrapText="1"/>
    </xf>
    <xf numFmtId="0" fontId="22" fillId="0" borderId="2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3" xfId="0" applyFont="1" applyBorder="1" applyAlignment="1">
      <alignment horizontal="center" vertical="center" wrapText="1"/>
    </xf>
    <xf numFmtId="0" fontId="5" fillId="0" borderId="16" xfId="0" applyFont="1" applyBorder="1" applyAlignment="1">
      <alignment vertical="center" textRotation="255"/>
    </xf>
    <xf numFmtId="0" fontId="5" fillId="0" borderId="17" xfId="0" applyFont="1" applyBorder="1" applyAlignment="1">
      <alignment vertical="center"/>
    </xf>
    <xf numFmtId="0" fontId="5" fillId="0" borderId="12" xfId="0" applyFont="1" applyBorder="1" applyAlignment="1">
      <alignment vertical="center" textRotation="255"/>
    </xf>
    <xf numFmtId="0" fontId="5" fillId="0" borderId="13" xfId="0" applyFont="1" applyBorder="1" applyAlignment="1">
      <alignment vertical="center"/>
    </xf>
    <xf numFmtId="0" fontId="5" fillId="0" borderId="10" xfId="0" applyFont="1" applyBorder="1" applyAlignment="1">
      <alignment vertical="center" textRotation="255"/>
    </xf>
    <xf numFmtId="0" fontId="5" fillId="0" borderId="15" xfId="0" applyFont="1" applyBorder="1" applyAlignment="1">
      <alignment vertical="center"/>
    </xf>
    <xf numFmtId="188" fontId="16" fillId="0" borderId="11" xfId="0" applyNumberFormat="1" applyFont="1" applyBorder="1" applyAlignment="1">
      <alignment horizontal="center" vertical="center" shrinkToFit="1"/>
    </xf>
    <xf numFmtId="187" fontId="16" fillId="0" borderId="0" xfId="0" applyNumberFormat="1" applyFont="1" applyAlignment="1">
      <alignment horizontal="center" vertical="center" shrinkToFit="1"/>
    </xf>
    <xf numFmtId="186" fontId="4" fillId="0" borderId="10" xfId="0" applyNumberFormat="1" applyFont="1" applyBorder="1" applyAlignment="1">
      <alignment horizontal="right" vertical="center"/>
    </xf>
    <xf numFmtId="186" fontId="4" fillId="0" borderId="11" xfId="0" applyNumberFormat="1" applyFont="1" applyBorder="1" applyAlignment="1">
      <alignment horizontal="right" vertical="center"/>
    </xf>
    <xf numFmtId="186" fontId="4" fillId="0" borderId="15" xfId="0" applyNumberFormat="1" applyFont="1" applyBorder="1" applyAlignment="1">
      <alignment horizontal="right" vertical="center"/>
    </xf>
    <xf numFmtId="187" fontId="16" fillId="0" borderId="16" xfId="0" applyNumberFormat="1" applyFont="1" applyBorder="1" applyAlignment="1">
      <alignment horizontal="right" vertical="center" shrinkToFit="1"/>
    </xf>
    <xf numFmtId="187" fontId="16" fillId="0" borderId="14" xfId="0" applyNumberFormat="1" applyFont="1" applyBorder="1" applyAlignment="1">
      <alignment horizontal="right" vertical="center" shrinkToFit="1"/>
    </xf>
    <xf numFmtId="0" fontId="5" fillId="0" borderId="3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183" xfId="0" applyFont="1" applyBorder="1" applyAlignment="1">
      <alignment horizontal="center" vertical="center" wrapText="1"/>
    </xf>
    <xf numFmtId="0" fontId="5" fillId="0" borderId="86" xfId="0" applyFont="1" applyBorder="1" applyAlignment="1">
      <alignment horizontal="center" vertical="center"/>
    </xf>
    <xf numFmtId="0" fontId="5" fillId="0" borderId="99" xfId="0" applyFont="1" applyBorder="1" applyAlignment="1">
      <alignment horizontal="center" vertical="center"/>
    </xf>
    <xf numFmtId="186" fontId="4" fillId="0" borderId="10" xfId="0" applyNumberFormat="1" applyFont="1" applyBorder="1" applyAlignment="1">
      <alignment horizontal="right" vertical="center" shrinkToFit="1"/>
    </xf>
    <xf numFmtId="186" fontId="4" fillId="0" borderId="11" xfId="0" applyNumberFormat="1" applyFont="1" applyBorder="1" applyAlignment="1">
      <alignment horizontal="right" vertical="center" shrinkToFit="1"/>
    </xf>
    <xf numFmtId="0" fontId="5" fillId="0" borderId="0" xfId="0" applyFont="1" applyAlignment="1">
      <alignmen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5" xfId="0" applyFont="1" applyBorder="1" applyAlignment="1">
      <alignment horizontal="right" vertical="center"/>
    </xf>
    <xf numFmtId="183" fontId="16" fillId="0" borderId="12" xfId="0" applyNumberFormat="1" applyFont="1" applyBorder="1" applyAlignment="1">
      <alignment horizontal="right" vertical="center" shrinkToFit="1"/>
    </xf>
    <xf numFmtId="183" fontId="16" fillId="0" borderId="0" xfId="0" applyNumberFormat="1" applyFont="1" applyAlignment="1">
      <alignment horizontal="right" vertical="center" shrinkToFit="1"/>
    </xf>
    <xf numFmtId="0" fontId="5" fillId="0" borderId="12" xfId="0" applyFont="1" applyBorder="1" applyAlignment="1">
      <alignment horizontal="right" vertical="center"/>
    </xf>
    <xf numFmtId="0" fontId="28" fillId="0" borderId="68" xfId="0" applyFont="1" applyBorder="1" applyAlignment="1">
      <alignment horizontal="center"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28" fillId="0" borderId="71" xfId="0" applyFont="1" applyBorder="1" applyAlignment="1">
      <alignment horizontal="center" vertical="center"/>
    </xf>
    <xf numFmtId="188" fontId="16" fillId="0" borderId="151" xfId="0" applyNumberFormat="1" applyFont="1" applyBorder="1" applyAlignment="1">
      <alignment horizontal="center" vertical="center" shrinkToFit="1"/>
    </xf>
    <xf numFmtId="188" fontId="16" fillId="0" borderId="0" xfId="0" applyNumberFormat="1" applyFont="1" applyAlignment="1">
      <alignment horizontal="center" vertical="center" shrinkToFit="1"/>
    </xf>
    <xf numFmtId="0" fontId="5" fillId="0" borderId="29" xfId="0" applyFont="1" applyBorder="1" applyAlignment="1">
      <alignment horizontal="center"/>
    </xf>
    <xf numFmtId="191" fontId="16" fillId="0" borderId="16" xfId="0" applyNumberFormat="1" applyFont="1" applyBorder="1" applyAlignment="1">
      <alignment horizontal="right" vertical="center" shrinkToFit="1"/>
    </xf>
    <xf numFmtId="191" fontId="16" fillId="0" borderId="14" xfId="0" applyNumberFormat="1" applyFont="1" applyBorder="1" applyAlignment="1">
      <alignment horizontal="right" vertical="center" shrinkToFit="1"/>
    </xf>
    <xf numFmtId="0" fontId="5" fillId="0" borderId="14" xfId="0" applyFont="1" applyBorder="1" applyAlignment="1">
      <alignment horizontal="center" vertical="center"/>
    </xf>
    <xf numFmtId="0" fontId="5" fillId="0" borderId="0" xfId="0" applyFont="1" applyAlignment="1">
      <alignment horizontal="left" vertical="center"/>
    </xf>
    <xf numFmtId="0" fontId="5" fillId="0" borderId="13" xfId="0" applyFont="1" applyBorder="1" applyAlignment="1">
      <alignment horizontal="left" vertical="center"/>
    </xf>
    <xf numFmtId="0" fontId="16" fillId="0" borderId="14" xfId="0" applyFont="1" applyBorder="1" applyAlignment="1">
      <alignment horizontal="center" vertical="center"/>
    </xf>
    <xf numFmtId="0" fontId="5" fillId="0" borderId="12" xfId="0" applyFont="1" applyBorder="1" applyAlignment="1">
      <alignment horizontal="center"/>
    </xf>
    <xf numFmtId="0" fontId="5" fillId="0" borderId="0" xfId="0" applyFont="1" applyAlignment="1">
      <alignment horizontal="center"/>
    </xf>
    <xf numFmtId="0" fontId="5" fillId="0" borderId="13" xfId="0" applyFont="1" applyBorder="1" applyAlignment="1">
      <alignment horizontal="center"/>
    </xf>
    <xf numFmtId="0" fontId="5" fillId="0" borderId="16" xfId="0" applyFont="1" applyBorder="1" applyAlignment="1">
      <alignment horizontal="center" vertical="center"/>
    </xf>
    <xf numFmtId="0" fontId="5" fillId="0" borderId="86" xfId="0" applyFont="1" applyBorder="1" applyAlignment="1">
      <alignment horizontal="center" vertical="center" wrapText="1"/>
    </xf>
    <xf numFmtId="0" fontId="5" fillId="0" borderId="99" xfId="0" applyFont="1" applyBorder="1" applyAlignment="1">
      <alignment horizontal="center" vertical="center" wrapText="1"/>
    </xf>
    <xf numFmtId="0" fontId="22" fillId="0" borderId="86" xfId="0" applyFont="1" applyBorder="1" applyAlignment="1">
      <alignment horizontal="center" vertical="center" wrapText="1" shrinkToFit="1"/>
    </xf>
    <xf numFmtId="0" fontId="22" fillId="0" borderId="99" xfId="0" applyFont="1" applyBorder="1" applyAlignment="1">
      <alignment horizontal="center" vertical="center" wrapText="1" shrinkToFit="1"/>
    </xf>
    <xf numFmtId="183" fontId="74" fillId="0" borderId="16" xfId="0" applyNumberFormat="1" applyFont="1" applyBorder="1" applyAlignment="1">
      <alignment horizontal="right" vertical="center" shrinkToFit="1"/>
    </xf>
    <xf numFmtId="183" fontId="74" fillId="0" borderId="14" xfId="0" applyNumberFormat="1" applyFont="1" applyBorder="1" applyAlignment="1">
      <alignment horizontal="right" vertical="center" shrinkToFit="1"/>
    </xf>
    <xf numFmtId="183" fontId="74" fillId="0" borderId="10" xfId="0" applyNumberFormat="1" applyFont="1" applyBorder="1" applyAlignment="1">
      <alignment horizontal="right" vertical="center" shrinkToFit="1"/>
    </xf>
    <xf numFmtId="183" fontId="74" fillId="0" borderId="11" xfId="0" applyNumberFormat="1" applyFont="1" applyBorder="1" applyAlignment="1">
      <alignment horizontal="right" vertical="center" shrinkToFit="1"/>
    </xf>
    <xf numFmtId="0" fontId="5" fillId="0" borderId="43" xfId="0" applyFont="1" applyBorder="1" applyAlignment="1">
      <alignment vertical="center"/>
    </xf>
    <xf numFmtId="0" fontId="5" fillId="0" borderId="14" xfId="0" applyFont="1" applyBorder="1" applyAlignment="1">
      <alignment vertical="center"/>
    </xf>
    <xf numFmtId="177" fontId="16" fillId="0" borderId="12" xfId="0" applyNumberFormat="1" applyFont="1" applyBorder="1" applyAlignment="1">
      <alignment horizontal="right" vertical="center" shrinkToFit="1"/>
    </xf>
    <xf numFmtId="177" fontId="16" fillId="0" borderId="0" xfId="0" applyNumberFormat="1" applyFont="1" applyAlignment="1">
      <alignment horizontal="right" vertical="center" shrinkToFit="1"/>
    </xf>
    <xf numFmtId="177" fontId="16" fillId="0" borderId="0" xfId="0" applyNumberFormat="1" applyFont="1" applyAlignment="1">
      <alignment horizontal="center" vertical="center" shrinkToFit="1"/>
    </xf>
    <xf numFmtId="0" fontId="3" fillId="0" borderId="134" xfId="0" applyFont="1" applyBorder="1" applyAlignment="1">
      <alignment horizontal="center" vertical="center"/>
    </xf>
    <xf numFmtId="0" fontId="3" fillId="0" borderId="132" xfId="0" applyFont="1" applyBorder="1" applyAlignment="1">
      <alignment horizontal="center" vertical="center"/>
    </xf>
    <xf numFmtId="0" fontId="3" fillId="0" borderId="135" xfId="0" applyFont="1" applyBorder="1" applyAlignment="1">
      <alignment horizontal="center" vertical="center"/>
    </xf>
    <xf numFmtId="0" fontId="5" fillId="0" borderId="0" xfId="0" applyFont="1" applyAlignment="1">
      <alignment horizontal="right" vertical="center"/>
    </xf>
    <xf numFmtId="0" fontId="5" fillId="0" borderId="139" xfId="0" applyFont="1" applyBorder="1" applyAlignment="1">
      <alignment horizontal="left" vertical="center"/>
    </xf>
    <xf numFmtId="0" fontId="16" fillId="0" borderId="18"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41" xfId="0" applyFont="1" applyBorder="1" applyAlignment="1">
      <alignment horizontal="left" vertical="center" wrapText="1" indent="1"/>
    </xf>
    <xf numFmtId="0" fontId="16" fillId="0" borderId="11" xfId="0" applyFont="1" applyBorder="1" applyAlignment="1">
      <alignment horizontal="left" vertical="center" wrapText="1" indent="1"/>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4" fillId="0" borderId="142"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147" xfId="0" applyFont="1" applyBorder="1" applyAlignment="1">
      <alignment horizontal="center" vertical="center"/>
    </xf>
    <xf numFmtId="0" fontId="4" fillId="0" borderId="168" xfId="0" applyFont="1" applyBorder="1" applyAlignment="1">
      <alignment horizontal="center" vertical="center"/>
    </xf>
    <xf numFmtId="0" fontId="4" fillId="0" borderId="176" xfId="0" applyFont="1" applyBorder="1" applyAlignment="1">
      <alignment horizontal="center" vertical="center"/>
    </xf>
    <xf numFmtId="0" fontId="4" fillId="0" borderId="19"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8" fillId="0" borderId="11" xfId="0" applyFont="1" applyBorder="1" applyAlignment="1">
      <alignment horizontal="center" vertical="center"/>
    </xf>
    <xf numFmtId="0" fontId="3" fillId="0" borderId="11" xfId="0" applyFont="1" applyBorder="1" applyAlignment="1">
      <alignment horizontal="center" vertical="center"/>
    </xf>
    <xf numFmtId="187" fontId="28" fillId="0" borderId="0" xfId="0" applyNumberFormat="1" applyFont="1" applyAlignment="1">
      <alignment horizontal="center" shrinkToFit="1"/>
    </xf>
    <xf numFmtId="181" fontId="4" fillId="0" borderId="14" xfId="0" applyNumberFormat="1" applyFont="1" applyBorder="1" applyAlignment="1">
      <alignment horizontal="right" shrinkToFit="1"/>
    </xf>
    <xf numFmtId="181" fontId="0" fillId="0" borderId="14" xfId="0" applyNumberFormat="1" applyBorder="1" applyAlignment="1">
      <alignment horizontal="right" shrinkToFit="1"/>
    </xf>
    <xf numFmtId="0" fontId="16" fillId="0" borderId="18" xfId="0" applyFont="1" applyBorder="1" applyAlignment="1">
      <alignment horizontal="left" vertical="center" indent="1" shrinkToFit="1"/>
    </xf>
    <xf numFmtId="0" fontId="16" fillId="0" borderId="0" xfId="0" applyFont="1" applyAlignment="1">
      <alignment horizontal="left" vertical="center" indent="1" shrinkToFit="1"/>
    </xf>
    <xf numFmtId="0" fontId="16" fillId="0" borderId="13" xfId="0" applyFont="1" applyBorder="1" applyAlignment="1">
      <alignment horizontal="left" vertical="center" indent="1" shrinkToFit="1"/>
    </xf>
    <xf numFmtId="0" fontId="16" fillId="0" borderId="41" xfId="0" applyFont="1" applyBorder="1" applyAlignment="1">
      <alignment horizontal="left" vertical="center" indent="1" shrinkToFit="1"/>
    </xf>
    <xf numFmtId="0" fontId="16" fillId="0" borderId="11" xfId="0" applyFont="1" applyBorder="1" applyAlignment="1">
      <alignment horizontal="left" vertical="center" indent="1" shrinkToFit="1"/>
    </xf>
    <xf numFmtId="0" fontId="16" fillId="0" borderId="15" xfId="0" applyFont="1" applyBorder="1" applyAlignment="1">
      <alignment horizontal="left" vertical="center" indent="1" shrinkToFit="1"/>
    </xf>
    <xf numFmtId="0" fontId="5" fillId="0" borderId="142" xfId="0" applyFont="1" applyBorder="1" applyAlignment="1">
      <alignment horizontal="center" vertical="center"/>
    </xf>
    <xf numFmtId="0" fontId="0" fillId="0" borderId="14" xfId="0" applyBorder="1" applyAlignment="1"/>
    <xf numFmtId="0" fontId="0" fillId="0" borderId="17" xfId="0" applyBorder="1" applyAlignment="1"/>
    <xf numFmtId="0" fontId="0" fillId="0" borderId="144" xfId="0" applyBorder="1" applyAlignment="1"/>
    <xf numFmtId="0" fontId="0" fillId="0" borderId="11" xfId="0" applyBorder="1" applyAlignment="1"/>
    <xf numFmtId="0" fontId="0" fillId="0" borderId="15" xfId="0" applyBorder="1" applyAlignment="1"/>
    <xf numFmtId="0" fontId="5" fillId="0" borderId="142" xfId="0" applyFont="1" applyBorder="1" applyAlignment="1">
      <alignment horizontal="center" vertical="center" wrapText="1"/>
    </xf>
    <xf numFmtId="0" fontId="28" fillId="0" borderId="12" xfId="0" applyFont="1" applyBorder="1" applyAlignment="1">
      <alignment horizontal="center" vertical="center"/>
    </xf>
    <xf numFmtId="0" fontId="28" fillId="0" borderId="10" xfId="0" applyFont="1" applyBorder="1" applyAlignment="1">
      <alignment horizontal="center" vertical="center"/>
    </xf>
    <xf numFmtId="0" fontId="5" fillId="0" borderId="153" xfId="0" applyFont="1" applyBorder="1" applyAlignment="1">
      <alignment horizontal="center" vertical="center"/>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22" fillId="0" borderId="16" xfId="0" applyFont="1" applyBorder="1" applyAlignment="1">
      <alignment horizontal="distributed" vertical="center" wrapText="1"/>
    </xf>
    <xf numFmtId="0" fontId="22" fillId="0" borderId="14" xfId="0" applyFont="1" applyBorder="1" applyAlignment="1">
      <alignment horizontal="distributed" vertical="center" wrapText="1"/>
    </xf>
    <xf numFmtId="0" fontId="22" fillId="0" borderId="17" xfId="0" applyFont="1" applyBorder="1" applyAlignment="1">
      <alignment horizontal="distributed" vertical="center" wrapText="1"/>
    </xf>
    <xf numFmtId="0" fontId="22" fillId="0" borderId="12" xfId="0" applyFont="1" applyBorder="1" applyAlignment="1">
      <alignment horizontal="distributed" vertical="center" wrapText="1"/>
    </xf>
    <xf numFmtId="0" fontId="22" fillId="0" borderId="0" xfId="0" applyFont="1" applyAlignment="1">
      <alignment horizontal="distributed" vertical="center" wrapText="1"/>
    </xf>
    <xf numFmtId="0" fontId="22" fillId="0" borderId="13" xfId="0" applyFont="1" applyBorder="1" applyAlignment="1">
      <alignment horizontal="distributed" vertical="center" wrapText="1"/>
    </xf>
    <xf numFmtId="0" fontId="22" fillId="0" borderId="10" xfId="0" applyFont="1" applyBorder="1" applyAlignment="1">
      <alignment horizontal="distributed" vertical="center" wrapText="1"/>
    </xf>
    <xf numFmtId="0" fontId="22" fillId="0" borderId="11" xfId="0" applyFont="1" applyBorder="1" applyAlignment="1">
      <alignment horizontal="distributed" vertical="center" wrapText="1"/>
    </xf>
    <xf numFmtId="0" fontId="22" fillId="0" borderId="15" xfId="0" applyFont="1" applyBorder="1" applyAlignment="1">
      <alignment horizontal="distributed" vertical="center" wrapText="1"/>
    </xf>
    <xf numFmtId="0" fontId="5" fillId="0" borderId="16" xfId="0" applyFont="1" applyBorder="1" applyAlignment="1">
      <alignment horizontal="distributed" vertical="center" wrapText="1"/>
    </xf>
    <xf numFmtId="0" fontId="5" fillId="0" borderId="14"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0" xfId="0" applyFont="1" applyAlignment="1">
      <alignment horizontal="distributed" vertical="center" wrapText="1"/>
    </xf>
    <xf numFmtId="0" fontId="5" fillId="0" borderId="13"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16" xfId="0" applyFont="1" applyBorder="1" applyAlignment="1">
      <alignment vertical="center"/>
    </xf>
    <xf numFmtId="0" fontId="28" fillId="0" borderId="0" xfId="0" applyFont="1" applyAlignment="1">
      <alignment horizontal="left" vertical="center" indent="1"/>
    </xf>
    <xf numFmtId="0" fontId="28" fillId="0" borderId="13" xfId="0" applyFont="1" applyBorder="1" applyAlignment="1">
      <alignment horizontal="left" vertical="center" indent="1"/>
    </xf>
    <xf numFmtId="0" fontId="28" fillId="0" borderId="11" xfId="0" applyFont="1" applyBorder="1" applyAlignment="1">
      <alignment horizontal="left" vertical="center" indent="1"/>
    </xf>
    <xf numFmtId="0" fontId="28" fillId="0" borderId="15" xfId="0" applyFont="1" applyBorder="1" applyAlignment="1">
      <alignment horizontal="left" vertical="center" indent="1"/>
    </xf>
    <xf numFmtId="0" fontId="16" fillId="0" borderId="18" xfId="0" applyFont="1" applyBorder="1" applyAlignment="1">
      <alignment horizontal="left" vertical="center" indent="1"/>
    </xf>
    <xf numFmtId="0" fontId="16" fillId="0" borderId="0" xfId="0" applyFont="1" applyAlignment="1">
      <alignment horizontal="left" vertical="center" indent="1"/>
    </xf>
    <xf numFmtId="0" fontId="16" fillId="0" borderId="41" xfId="0" applyFont="1" applyBorder="1" applyAlignment="1">
      <alignment horizontal="left" vertical="center" indent="1"/>
    </xf>
    <xf numFmtId="0" fontId="16" fillId="0" borderId="11" xfId="0" applyFont="1" applyBorder="1" applyAlignment="1">
      <alignment horizontal="left" vertical="center" indent="1"/>
    </xf>
    <xf numFmtId="0" fontId="3" fillId="0" borderId="0" xfId="0" applyFont="1" applyAlignment="1">
      <alignment horizontal="center"/>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16" fillId="0" borderId="154" xfId="0" applyFont="1" applyBorder="1" applyAlignment="1">
      <alignment horizontal="center" vertical="center"/>
    </xf>
    <xf numFmtId="0" fontId="16" fillId="0" borderId="126" xfId="0" applyFont="1" applyBorder="1" applyAlignment="1">
      <alignment horizontal="center" vertical="center"/>
    </xf>
    <xf numFmtId="0" fontId="16" fillId="0" borderId="145" xfId="0" applyFont="1" applyBorder="1" applyAlignment="1">
      <alignment horizontal="center" vertical="center"/>
    </xf>
    <xf numFmtId="0" fontId="16" fillId="0" borderId="65"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5" fillId="0" borderId="72"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16" fillId="0" borderId="12" xfId="0" applyFont="1" applyBorder="1" applyAlignment="1">
      <alignment horizontal="left" vertical="center" wrapText="1" indent="1"/>
    </xf>
    <xf numFmtId="0" fontId="16" fillId="0" borderId="13" xfId="0" applyFont="1" applyBorder="1" applyAlignment="1">
      <alignment horizontal="left" vertical="center" wrapText="1" indent="1"/>
    </xf>
    <xf numFmtId="0" fontId="16" fillId="0" borderId="187" xfId="0" applyFont="1" applyBorder="1" applyAlignment="1">
      <alignment horizontal="left" vertical="center" wrapText="1" indent="1"/>
    </xf>
    <xf numFmtId="0" fontId="16" fillId="0" borderId="168" xfId="0" applyFont="1" applyBorder="1" applyAlignment="1">
      <alignment horizontal="left" vertical="center" wrapText="1" indent="1"/>
    </xf>
    <xf numFmtId="0" fontId="16" fillId="0" borderId="177" xfId="0" applyFont="1" applyBorder="1" applyAlignment="1">
      <alignment horizontal="left" vertical="center" wrapText="1" indent="1"/>
    </xf>
    <xf numFmtId="183" fontId="74" fillId="0" borderId="36" xfId="0" applyNumberFormat="1" applyFont="1" applyBorder="1" applyAlignment="1">
      <alignment horizontal="right" vertical="center" shrinkToFit="1"/>
    </xf>
    <xf numFmtId="183" fontId="74" fillId="0" borderId="26" xfId="0" applyNumberFormat="1" applyFont="1" applyBorder="1" applyAlignment="1">
      <alignment horizontal="right" vertical="center" shrinkToFit="1"/>
    </xf>
    <xf numFmtId="183" fontId="16" fillId="0" borderId="16" xfId="0" applyNumberFormat="1" applyFont="1" applyBorder="1" applyAlignment="1">
      <alignment horizontal="right" vertical="center" shrinkToFit="1"/>
    </xf>
    <xf numFmtId="183" fontId="16" fillId="0" borderId="14" xfId="0" applyNumberFormat="1" applyFont="1" applyBorder="1" applyAlignment="1">
      <alignment horizontal="right" vertical="center" shrinkToFit="1"/>
    </xf>
    <xf numFmtId="183" fontId="16" fillId="0" borderId="10" xfId="0" applyNumberFormat="1" applyFont="1" applyBorder="1" applyAlignment="1">
      <alignment horizontal="right" vertical="center" shrinkToFit="1"/>
    </xf>
    <xf numFmtId="183" fontId="16" fillId="0" borderId="11" xfId="0" applyNumberFormat="1" applyFont="1" applyBorder="1" applyAlignment="1">
      <alignment horizontal="right" vertical="center" shrinkToFit="1"/>
    </xf>
    <xf numFmtId="0" fontId="3" fillId="0" borderId="12" xfId="0" applyFont="1" applyBorder="1" applyAlignment="1">
      <alignment horizontal="center" vertical="center" textRotation="255" shrinkToFit="1"/>
    </xf>
    <xf numFmtId="0" fontId="3" fillId="0" borderId="150" xfId="0" applyFont="1" applyBorder="1" applyAlignment="1">
      <alignment horizontal="center" vertical="center" textRotation="255" shrinkToFit="1"/>
    </xf>
    <xf numFmtId="0" fontId="17" fillId="0" borderId="12" xfId="0" applyFont="1" applyBorder="1" applyAlignment="1">
      <alignment horizontal="center" vertical="center" textRotation="255" shrinkToFit="1"/>
    </xf>
    <xf numFmtId="0" fontId="17" fillId="0" borderId="10" xfId="0" applyFont="1" applyBorder="1" applyAlignment="1">
      <alignment horizontal="center" vertical="center" textRotation="255" shrinkToFit="1"/>
    </xf>
    <xf numFmtId="0" fontId="17" fillId="0" borderId="13" xfId="0" applyFont="1" applyBorder="1" applyAlignment="1">
      <alignment horizontal="center" vertical="center" textRotation="255" shrinkToFit="1"/>
    </xf>
    <xf numFmtId="0" fontId="17" fillId="0" borderId="15" xfId="0" applyFont="1" applyBorder="1" applyAlignment="1">
      <alignment horizontal="center" vertical="center" textRotation="255" shrinkToFit="1"/>
    </xf>
    <xf numFmtId="0" fontId="17" fillId="0" borderId="150" xfId="0" applyFont="1" applyBorder="1" applyAlignment="1">
      <alignment horizontal="center" vertical="center" textRotation="255" shrinkToFit="1"/>
    </xf>
    <xf numFmtId="0" fontId="16" fillId="0" borderId="15" xfId="0" applyFont="1" applyBorder="1" applyAlignment="1">
      <alignment horizontal="left" vertical="center" wrapText="1" indent="1"/>
    </xf>
    <xf numFmtId="0" fontId="17" fillId="0" borderId="149" xfId="0" applyFont="1" applyBorder="1" applyAlignment="1">
      <alignment horizontal="center" vertical="center" textRotation="255" shrinkToFit="1"/>
    </xf>
    <xf numFmtId="0" fontId="5" fillId="0" borderId="17" xfId="0" applyFont="1" applyBorder="1" applyAlignment="1">
      <alignment horizontal="center" vertical="center"/>
    </xf>
    <xf numFmtId="0" fontId="3" fillId="0" borderId="146" xfId="0" applyFont="1" applyBorder="1" applyAlignment="1">
      <alignment horizontal="left" vertical="center" textRotation="255" wrapText="1"/>
    </xf>
    <xf numFmtId="0" fontId="3" fillId="0" borderId="73" xfId="0" applyFont="1" applyBorder="1" applyAlignment="1">
      <alignment horizontal="left" vertical="center" textRotation="255"/>
    </xf>
    <xf numFmtId="0" fontId="3" fillId="0" borderId="143" xfId="0" applyFont="1" applyBorder="1" applyAlignment="1">
      <alignment horizontal="left" vertical="center" textRotation="255"/>
    </xf>
    <xf numFmtId="0" fontId="3" fillId="0" borderId="13" xfId="0" applyFont="1" applyBorder="1" applyAlignment="1">
      <alignment horizontal="left" vertical="center" textRotation="255"/>
    </xf>
    <xf numFmtId="0" fontId="3" fillId="0" borderId="147" xfId="0" applyFont="1" applyBorder="1" applyAlignment="1">
      <alignment horizontal="left" vertical="center" textRotation="255"/>
    </xf>
    <xf numFmtId="0" fontId="3" fillId="0" borderId="177" xfId="0" applyFont="1" applyBorder="1" applyAlignment="1">
      <alignment horizontal="left" vertical="center" textRotation="255"/>
    </xf>
    <xf numFmtId="0" fontId="5" fillId="0" borderId="0" xfId="0" applyFont="1" applyAlignment="1">
      <alignment horizontal="left" vertical="top"/>
    </xf>
    <xf numFmtId="0" fontId="4" fillId="0" borderId="55"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16" fillId="0" borderId="143" xfId="0" applyFont="1" applyBorder="1" applyAlignment="1">
      <alignment horizontal="left" vertical="center" wrapText="1" indent="1"/>
    </xf>
    <xf numFmtId="0" fontId="16" fillId="0" borderId="144" xfId="0" applyFont="1" applyBorder="1" applyAlignment="1">
      <alignment horizontal="left" vertical="center" wrapText="1" indent="1"/>
    </xf>
    <xf numFmtId="0" fontId="3" fillId="0" borderId="146" xfId="0" applyFont="1" applyBorder="1" applyAlignment="1">
      <alignment horizontal="center" vertical="center" textRotation="255" shrinkToFit="1"/>
    </xf>
    <xf numFmtId="0" fontId="3" fillId="0" borderId="73" xfId="0" applyFont="1" applyBorder="1" applyAlignment="1">
      <alignment horizontal="center" vertical="center" textRotation="255" shrinkToFit="1"/>
    </xf>
    <xf numFmtId="0" fontId="3" fillId="0" borderId="143"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16" fillId="0" borderId="20" xfId="0" applyFont="1" applyBorder="1" applyAlignment="1">
      <alignment horizontal="left" vertical="center" wrapText="1" indent="1"/>
    </xf>
    <xf numFmtId="0" fontId="16" fillId="0" borderId="64" xfId="0" applyFont="1" applyBorder="1" applyAlignment="1">
      <alignment horizontal="left" vertical="center" wrapText="1" indent="1"/>
    </xf>
    <xf numFmtId="0" fontId="16" fillId="0" borderId="65" xfId="0" applyFont="1" applyBorder="1" applyAlignment="1">
      <alignment horizontal="left" vertical="center" wrapText="1" indent="1"/>
    </xf>
    <xf numFmtId="0" fontId="16" fillId="0" borderId="21" xfId="0" applyFont="1" applyBorder="1" applyAlignment="1">
      <alignment horizontal="left" vertical="center" wrapText="1" indent="1"/>
    </xf>
    <xf numFmtId="0" fontId="4" fillId="0" borderId="14" xfId="0" applyFont="1" applyBorder="1" applyAlignment="1">
      <alignment horizontal="center"/>
    </xf>
    <xf numFmtId="0" fontId="5" fillId="0" borderId="0" xfId="0" applyFont="1" applyAlignment="1">
      <alignment horizontal="right" vertical="top"/>
    </xf>
    <xf numFmtId="0" fontId="0" fillId="0" borderId="0" xfId="0" applyAlignment="1"/>
    <xf numFmtId="0" fontId="5" fillId="0" borderId="17" xfId="0" applyFont="1" applyBorder="1" applyAlignment="1">
      <alignment horizontal="left" vertical="center"/>
    </xf>
    <xf numFmtId="0" fontId="5" fillId="0" borderId="12" xfId="0" applyFont="1" applyBorder="1" applyAlignment="1">
      <alignment horizontal="left" vertical="center"/>
    </xf>
    <xf numFmtId="0" fontId="16" fillId="0" borderId="0" xfId="0" applyFont="1" applyAlignment="1">
      <alignment shrinkToFit="1"/>
    </xf>
    <xf numFmtId="0" fontId="10" fillId="0" borderId="0" xfId="0" applyFont="1" applyAlignment="1">
      <alignment horizontal="left" vertical="center"/>
    </xf>
    <xf numFmtId="0" fontId="3" fillId="0" borderId="131" xfId="0" applyFont="1" applyBorder="1" applyAlignment="1">
      <alignment horizontal="center" vertical="center"/>
    </xf>
    <xf numFmtId="0" fontId="3" fillId="0" borderId="133" xfId="0" applyFont="1" applyBorder="1" applyAlignment="1">
      <alignment horizontal="center" vertical="center"/>
    </xf>
    <xf numFmtId="0" fontId="5" fillId="0" borderId="136" xfId="0" applyFont="1" applyBorder="1" applyAlignment="1">
      <alignment horizontal="center"/>
    </xf>
    <xf numFmtId="0" fontId="0" fillId="0" borderId="57" xfId="0" applyBorder="1" applyAlignment="1"/>
    <xf numFmtId="0" fontId="0" fillId="0" borderId="76" xfId="0" applyBorder="1" applyAlignment="1"/>
    <xf numFmtId="0" fontId="5" fillId="0" borderId="77" xfId="0" applyFont="1" applyBorder="1" applyAlignment="1">
      <alignment horizontal="center"/>
    </xf>
    <xf numFmtId="0" fontId="5" fillId="0" borderId="57" xfId="0" applyFont="1" applyBorder="1" applyAlignment="1">
      <alignment horizontal="center"/>
    </xf>
    <xf numFmtId="0" fontId="5" fillId="0" borderId="58" xfId="0" applyFont="1" applyBorder="1" applyAlignment="1">
      <alignment horizontal="center"/>
    </xf>
    <xf numFmtId="0" fontId="5" fillId="0" borderId="16" xfId="0" applyFont="1" applyBorder="1" applyAlignment="1"/>
    <xf numFmtId="0" fontId="5" fillId="0" borderId="14" xfId="0" applyFont="1" applyBorder="1" applyAlignment="1"/>
    <xf numFmtId="0" fontId="5" fillId="0" borderId="17" xfId="0" applyFont="1" applyBorder="1" applyAlignment="1"/>
    <xf numFmtId="0" fontId="5" fillId="0" borderId="143" xfId="0" applyFont="1" applyBorder="1" applyAlignment="1">
      <alignment horizontal="center" vertical="center" textRotation="255" wrapText="1" shrinkToFit="1"/>
    </xf>
    <xf numFmtId="0" fontId="5" fillId="0" borderId="13" xfId="0" applyFont="1" applyBorder="1" applyAlignment="1">
      <alignment horizontal="center" vertical="center" textRotation="255" wrapText="1" shrinkToFit="1"/>
    </xf>
    <xf numFmtId="0" fontId="28" fillId="0" borderId="138" xfId="0" applyFont="1" applyBorder="1" applyAlignment="1">
      <alignment horizontal="center" vertical="center"/>
    </xf>
    <xf numFmtId="0" fontId="28" fillId="0" borderId="141" xfId="0" applyFont="1" applyBorder="1" applyAlignment="1">
      <alignment horizontal="center" vertical="center"/>
    </xf>
    <xf numFmtId="0" fontId="5" fillId="0" borderId="142" xfId="0" applyFont="1" applyBorder="1" applyAlignment="1"/>
    <xf numFmtId="0" fontId="28" fillId="0" borderId="119" xfId="0" applyFont="1" applyBorder="1" applyAlignment="1">
      <alignment horizontal="center" vertical="center"/>
    </xf>
    <xf numFmtId="0" fontId="28" fillId="0" borderId="59" xfId="0" applyFont="1" applyBorder="1" applyAlignment="1">
      <alignment horizontal="center" vertical="center"/>
    </xf>
    <xf numFmtId="0" fontId="28" fillId="0" borderId="122" xfId="0" applyFont="1" applyBorder="1" applyAlignment="1">
      <alignment horizontal="center" vertical="center"/>
    </xf>
    <xf numFmtId="0" fontId="28" fillId="0" borderId="123" xfId="0" applyFont="1" applyBorder="1" applyAlignment="1">
      <alignment horizontal="center" vertical="center"/>
    </xf>
    <xf numFmtId="0" fontId="28" fillId="0" borderId="60" xfId="0" applyFont="1" applyBorder="1" applyAlignment="1">
      <alignment horizontal="center" vertical="center"/>
    </xf>
    <xf numFmtId="0" fontId="28" fillId="0" borderId="124" xfId="0" applyFont="1" applyBorder="1" applyAlignment="1">
      <alignment horizontal="center" vertical="center"/>
    </xf>
    <xf numFmtId="0" fontId="28" fillId="0" borderId="125" xfId="0" applyFont="1" applyBorder="1" applyAlignment="1">
      <alignment horizontal="center" vertical="center"/>
    </xf>
    <xf numFmtId="0" fontId="5" fillId="0" borderId="14"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5" fillId="0" borderId="65" xfId="0" applyFont="1" applyBorder="1" applyAlignment="1">
      <alignment horizontal="left" vertical="center" wrapText="1"/>
    </xf>
    <xf numFmtId="0" fontId="5" fillId="0" borderId="21" xfId="0" applyFont="1" applyBorder="1" applyAlignment="1">
      <alignment horizontal="left" vertical="center" wrapText="1"/>
    </xf>
    <xf numFmtId="0" fontId="16" fillId="0" borderId="10" xfId="0" applyFont="1" applyBorder="1" applyAlignment="1">
      <alignment horizontal="left" vertical="center" wrapText="1" indent="1"/>
    </xf>
    <xf numFmtId="0" fontId="16" fillId="0" borderId="23" xfId="0" applyFont="1" applyBorder="1" applyAlignment="1">
      <alignment horizontal="left" vertical="center" wrapText="1" indent="1"/>
    </xf>
    <xf numFmtId="0" fontId="5" fillId="0" borderId="72" xfId="0" applyFont="1" applyBorder="1" applyAlignment="1"/>
    <xf numFmtId="0" fontId="5" fillId="0" borderId="66" xfId="0" applyFont="1" applyBorder="1" applyAlignment="1"/>
    <xf numFmtId="0" fontId="5" fillId="0" borderId="75" xfId="0" applyFont="1" applyBorder="1" applyAlignment="1"/>
    <xf numFmtId="0" fontId="16" fillId="0" borderId="78" xfId="0" applyFont="1" applyBorder="1" applyAlignment="1">
      <alignment horizontal="center" vertical="center"/>
    </xf>
    <xf numFmtId="0" fontId="16" fillId="0" borderId="21" xfId="0" applyFont="1" applyBorder="1" applyAlignment="1">
      <alignment horizontal="center" vertical="center"/>
    </xf>
    <xf numFmtId="0" fontId="4" fillId="0" borderId="19" xfId="0" applyFont="1" applyBorder="1" applyAlignment="1">
      <alignment horizontal="center"/>
    </xf>
    <xf numFmtId="0" fontId="29" fillId="0" borderId="68" xfId="0" applyFont="1" applyBorder="1" applyAlignment="1">
      <alignment horizontal="center" vertical="center"/>
    </xf>
    <xf numFmtId="0" fontId="29" fillId="0" borderId="69" xfId="0" applyFont="1" applyBorder="1" applyAlignment="1">
      <alignment horizontal="center" vertical="center"/>
    </xf>
    <xf numFmtId="189" fontId="16" fillId="0" borderId="0" xfId="0" applyNumberFormat="1" applyFont="1" applyAlignment="1">
      <alignment horizontal="center" vertical="center"/>
    </xf>
    <xf numFmtId="0" fontId="28" fillId="0" borderId="78" xfId="0" applyFont="1" applyBorder="1" applyAlignment="1">
      <alignment horizontal="center" vertical="center"/>
    </xf>
    <xf numFmtId="0" fontId="28" fillId="0" borderId="20" xfId="0" applyFont="1" applyBorder="1" applyAlignment="1">
      <alignment horizontal="center" vertical="center"/>
    </xf>
    <xf numFmtId="0" fontId="28" fillId="0" borderId="23" xfId="0" applyFont="1" applyBorder="1" applyAlignment="1">
      <alignment horizontal="center" vertical="center"/>
    </xf>
    <xf numFmtId="0" fontId="18" fillId="0" borderId="147" xfId="0" applyFont="1" applyBorder="1" applyAlignment="1">
      <alignment horizontal="center" vertical="center" textRotation="255" shrinkToFit="1"/>
    </xf>
    <xf numFmtId="0" fontId="18" fillId="0" borderId="177" xfId="0" applyFont="1" applyBorder="1" applyAlignment="1">
      <alignment horizontal="center" vertical="center" textRotation="255" shrinkToFit="1"/>
    </xf>
    <xf numFmtId="0" fontId="5" fillId="0" borderId="142" xfId="0" applyFont="1" applyBorder="1" applyAlignment="1">
      <alignment horizontal="left" vertical="center"/>
    </xf>
    <xf numFmtId="0" fontId="5" fillId="0" borderId="143" xfId="0" applyFont="1" applyBorder="1" applyAlignment="1">
      <alignment horizontal="left" vertical="center"/>
    </xf>
    <xf numFmtId="188" fontId="16" fillId="0" borderId="0" xfId="0" applyNumberFormat="1" applyFont="1" applyAlignment="1">
      <alignment horizontal="right" vertical="center" shrinkToFit="1"/>
    </xf>
    <xf numFmtId="0" fontId="5" fillId="0" borderId="13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11" fillId="0" borderId="16" xfId="0" applyFont="1" applyBorder="1" applyAlignment="1">
      <alignment horizontal="left" vertical="top" wrapText="1"/>
    </xf>
    <xf numFmtId="0" fontId="11" fillId="0" borderId="14" xfId="0" applyFont="1" applyBorder="1" applyAlignment="1">
      <alignment horizontal="left" vertical="top" wrapText="1"/>
    </xf>
    <xf numFmtId="0" fontId="11" fillId="0" borderId="19" xfId="0" applyFont="1" applyBorder="1" applyAlignment="1">
      <alignment horizontal="left" vertical="top" wrapText="1"/>
    </xf>
    <xf numFmtId="0" fontId="11" fillId="0" borderId="12" xfId="0" applyFont="1" applyBorder="1" applyAlignment="1">
      <alignment horizontal="left" vertical="top" wrapText="1"/>
    </xf>
    <xf numFmtId="0" fontId="11" fillId="0" borderId="0" xfId="0" applyFont="1" applyAlignment="1">
      <alignment horizontal="left" vertical="top" wrapText="1"/>
    </xf>
    <xf numFmtId="0" fontId="11" fillId="0" borderId="20" xfId="0" applyFont="1" applyBorder="1" applyAlignment="1">
      <alignment horizontal="left" vertical="top" wrapText="1"/>
    </xf>
    <xf numFmtId="0" fontId="11" fillId="0" borderId="79" xfId="0" applyFont="1" applyBorder="1" applyAlignment="1">
      <alignment horizontal="left" vertical="top" wrapText="1"/>
    </xf>
    <xf numFmtId="0" fontId="11" fillId="0" borderId="62" xfId="0" applyFont="1" applyBorder="1" applyAlignment="1">
      <alignment horizontal="left" vertical="top" wrapText="1"/>
    </xf>
    <xf numFmtId="0" fontId="11" fillId="0" borderId="80" xfId="0" applyFont="1" applyBorder="1" applyAlignment="1">
      <alignment horizontal="left" vertical="top" wrapText="1"/>
    </xf>
    <xf numFmtId="0" fontId="28" fillId="0" borderId="18" xfId="0" applyFont="1" applyBorder="1" applyAlignment="1">
      <alignment horizontal="center" vertical="center"/>
    </xf>
    <xf numFmtId="0" fontId="28" fillId="0" borderId="13" xfId="0" applyFont="1" applyBorder="1" applyAlignment="1">
      <alignment horizontal="center" vertical="center"/>
    </xf>
    <xf numFmtId="0" fontId="5" fillId="0" borderId="61" xfId="0" applyFont="1" applyBorder="1" applyAlignment="1">
      <alignment horizontal="center" vertical="center"/>
    </xf>
    <xf numFmtId="0" fontId="5" fillId="0" borderId="72" xfId="0" applyFont="1" applyBorder="1" applyAlignment="1">
      <alignment horizontal="center" vertical="center"/>
    </xf>
    <xf numFmtId="0" fontId="5" fillId="0" borderId="66" xfId="0" applyFont="1" applyBorder="1" applyAlignment="1">
      <alignment horizontal="center" vertical="center"/>
    </xf>
    <xf numFmtId="0" fontId="5" fillId="0" borderId="75" xfId="0" applyFont="1" applyBorder="1" applyAlignment="1">
      <alignment horizontal="center" vertical="center"/>
    </xf>
    <xf numFmtId="0" fontId="5" fillId="0" borderId="23"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81" xfId="0" applyFont="1" applyBorder="1" applyAlignment="1">
      <alignment horizontal="center" vertical="center"/>
    </xf>
    <xf numFmtId="0" fontId="5" fillId="0" borderId="144" xfId="0" applyFont="1" applyBorder="1" applyAlignment="1">
      <alignment horizontal="center" vertical="center"/>
    </xf>
    <xf numFmtId="0" fontId="5" fillId="0" borderId="182" xfId="0" applyFont="1" applyBorder="1" applyAlignment="1">
      <alignment horizontal="center" vertical="center"/>
    </xf>
    <xf numFmtId="183" fontId="74" fillId="0" borderId="16" xfId="0" applyNumberFormat="1" applyFont="1" applyBorder="1" applyAlignment="1">
      <alignment horizontal="right" vertical="center"/>
    </xf>
    <xf numFmtId="183" fontId="74" fillId="0" borderId="14" xfId="0" applyNumberFormat="1" applyFont="1" applyBorder="1" applyAlignment="1">
      <alignment horizontal="right" vertical="center"/>
    </xf>
    <xf numFmtId="183" fontId="74" fillId="0" borderId="10" xfId="0" applyNumberFormat="1" applyFont="1" applyBorder="1" applyAlignment="1">
      <alignment horizontal="right" vertical="center"/>
    </xf>
    <xf numFmtId="183" fontId="74" fillId="0" borderId="11" xfId="0" applyNumberFormat="1" applyFont="1" applyBorder="1" applyAlignment="1">
      <alignment horizontal="right" vertical="center"/>
    </xf>
    <xf numFmtId="0" fontId="5" fillId="0" borderId="1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5" xfId="0" applyFont="1" applyBorder="1" applyAlignment="1">
      <alignment horizontal="center" vertical="center" shrinkToFit="1"/>
    </xf>
    <xf numFmtId="183" fontId="16" fillId="0" borderId="11" xfId="0" applyNumberFormat="1" applyFont="1" applyBorder="1" applyAlignment="1">
      <alignment horizontal="center" vertical="center" shrinkToFit="1"/>
    </xf>
    <xf numFmtId="183" fontId="16" fillId="0" borderId="16" xfId="0" applyNumberFormat="1" applyFont="1" applyBorder="1" applyAlignment="1">
      <alignment horizontal="center" vertical="center" shrinkToFit="1"/>
    </xf>
    <xf numFmtId="183" fontId="16" fillId="0" borderId="14" xfId="0" applyNumberFormat="1" applyFont="1" applyBorder="1" applyAlignment="1">
      <alignment horizontal="center" vertical="center" shrinkToFit="1"/>
    </xf>
    <xf numFmtId="183" fontId="16" fillId="0" borderId="10" xfId="0" applyNumberFormat="1" applyFont="1" applyBorder="1" applyAlignment="1">
      <alignment horizontal="center" vertical="center" shrinkToFit="1"/>
    </xf>
    <xf numFmtId="0" fontId="22" fillId="0" borderId="72" xfId="0" applyFont="1" applyBorder="1" applyAlignment="1">
      <alignment horizontal="center" vertical="center" wrapText="1"/>
    </xf>
    <xf numFmtId="0" fontId="22" fillId="0" borderId="66" xfId="0" applyFont="1" applyBorder="1" applyAlignment="1">
      <alignment horizontal="center" vertical="center" wrapText="1"/>
    </xf>
    <xf numFmtId="0" fontId="11" fillId="0" borderId="56" xfId="0" applyFont="1" applyBorder="1" applyAlignment="1">
      <alignment vertical="center" wrapText="1"/>
    </xf>
    <xf numFmtId="0" fontId="11" fillId="0" borderId="0" xfId="0" applyFont="1" applyAlignment="1">
      <alignment vertical="center" wrapText="1"/>
    </xf>
    <xf numFmtId="0" fontId="11" fillId="0" borderId="168" xfId="0" applyFont="1" applyBorder="1" applyAlignment="1">
      <alignment vertical="center" wrapText="1"/>
    </xf>
    <xf numFmtId="0" fontId="71" fillId="0" borderId="0" xfId="0" applyFont="1" applyAlignment="1">
      <alignment horizontal="left" vertical="center" wrapText="1"/>
    </xf>
    <xf numFmtId="0" fontId="5" fillId="0" borderId="11" xfId="0" applyFont="1" applyBorder="1" applyAlignment="1">
      <alignment vertical="center"/>
    </xf>
    <xf numFmtId="0" fontId="5" fillId="0" borderId="13" xfId="0" applyFont="1" applyBorder="1" applyAlignment="1">
      <alignment horizontal="center" vertical="center" textRotation="255" shrinkToFit="1"/>
    </xf>
    <xf numFmtId="0" fontId="5" fillId="0" borderId="149" xfId="0" applyFont="1" applyBorder="1" applyAlignment="1">
      <alignment horizontal="center" vertical="center" textRotation="255" shrinkToFit="1"/>
    </xf>
    <xf numFmtId="0" fontId="5" fillId="0" borderId="137" xfId="0" applyFont="1" applyBorder="1" applyAlignment="1">
      <alignment horizontal="center" vertical="center"/>
    </xf>
    <xf numFmtId="0" fontId="5" fillId="0" borderId="36" xfId="0" applyFont="1" applyBorder="1" applyAlignment="1">
      <alignment horizontal="center" vertical="center"/>
    </xf>
    <xf numFmtId="0" fontId="5" fillId="0" borderId="26" xfId="0" applyFont="1" applyBorder="1" applyAlignment="1">
      <alignment horizontal="center" vertical="center"/>
    </xf>
    <xf numFmtId="0" fontId="5" fillId="0" borderId="35" xfId="0" applyFont="1" applyBorder="1" applyAlignment="1">
      <alignment horizontal="center" vertical="center"/>
    </xf>
    <xf numFmtId="0" fontId="11" fillId="0" borderId="14" xfId="0" applyFont="1" applyBorder="1" applyAlignment="1">
      <alignment vertical="top" wrapText="1"/>
    </xf>
    <xf numFmtId="0" fontId="11" fillId="0" borderId="17" xfId="0" applyFont="1" applyBorder="1" applyAlignment="1">
      <alignment vertical="top" wrapText="1"/>
    </xf>
    <xf numFmtId="0" fontId="11" fillId="0" borderId="0" xfId="0" applyFont="1" applyAlignment="1">
      <alignment vertical="top" wrapText="1"/>
    </xf>
    <xf numFmtId="0" fontId="11" fillId="0" borderId="13" xfId="0" applyFont="1" applyBorder="1" applyAlignment="1">
      <alignment vertical="top" wrapText="1"/>
    </xf>
    <xf numFmtId="0" fontId="11" fillId="0" borderId="62" xfId="0" applyFont="1" applyBorder="1" applyAlignment="1">
      <alignment vertical="top" wrapText="1"/>
    </xf>
    <xf numFmtId="0" fontId="11" fillId="0" borderId="63" xfId="0" applyFont="1" applyBorder="1" applyAlignment="1">
      <alignment vertical="top" wrapText="1"/>
    </xf>
    <xf numFmtId="0" fontId="22" fillId="0" borderId="16" xfId="0" applyFont="1" applyBorder="1" applyAlignment="1">
      <alignment horizontal="center" vertical="center" wrapText="1"/>
    </xf>
    <xf numFmtId="0" fontId="22" fillId="0" borderId="14" xfId="0" applyFont="1" applyBorder="1" applyAlignment="1">
      <alignment horizontal="center" vertical="center" wrapText="1"/>
    </xf>
    <xf numFmtId="0" fontId="5" fillId="0" borderId="99" xfId="0" applyFont="1" applyBorder="1" applyAlignment="1">
      <alignment horizontal="center" vertical="center" textRotation="255"/>
    </xf>
    <xf numFmtId="0" fontId="5" fillId="0" borderId="61" xfId="0" applyFont="1" applyBorder="1" applyAlignment="1">
      <alignment horizontal="center" vertical="center" textRotation="255"/>
    </xf>
    <xf numFmtId="0" fontId="74" fillId="0" borderId="11" xfId="0" applyFont="1" applyBorder="1" applyAlignment="1">
      <alignment horizontal="center" vertical="center" shrinkToFit="1"/>
    </xf>
    <xf numFmtId="0" fontId="11" fillId="0" borderId="16" xfId="0" applyFont="1" applyBorder="1" applyAlignment="1">
      <alignment vertical="top" wrapText="1"/>
    </xf>
    <xf numFmtId="0" fontId="12" fillId="0" borderId="14" xfId="0" applyFont="1" applyBorder="1" applyAlignment="1">
      <alignment wrapText="1"/>
    </xf>
    <xf numFmtId="0" fontId="12" fillId="0" borderId="12" xfId="0" applyFont="1" applyBorder="1" applyAlignment="1">
      <alignment wrapText="1"/>
    </xf>
    <xf numFmtId="0" fontId="12" fillId="0" borderId="0" xfId="0" applyFont="1" applyAlignment="1">
      <alignment wrapText="1"/>
    </xf>
    <xf numFmtId="0" fontId="12" fillId="0" borderId="79" xfId="0" applyFont="1" applyBorder="1" applyAlignment="1">
      <alignment wrapText="1"/>
    </xf>
    <xf numFmtId="0" fontId="12" fillId="0" borderId="62" xfId="0" applyFont="1" applyBorder="1" applyAlignment="1">
      <alignment wrapTex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76" xfId="0" applyFont="1" applyBorder="1" applyAlignment="1">
      <alignment horizontal="center" vertical="center"/>
    </xf>
    <xf numFmtId="0" fontId="11" fillId="0" borderId="157" xfId="0" applyFont="1" applyBorder="1" applyAlignment="1">
      <alignment horizontal="left" vertical="top" wrapText="1"/>
    </xf>
    <xf numFmtId="0" fontId="11" fillId="0" borderId="103" xfId="0" applyFont="1" applyBorder="1" applyAlignment="1">
      <alignment horizontal="left" vertical="top" wrapText="1"/>
    </xf>
    <xf numFmtId="0" fontId="11" fillId="0" borderId="158" xfId="0" applyFont="1" applyBorder="1" applyAlignment="1">
      <alignment horizontal="left" vertical="top" wrapText="1"/>
    </xf>
    <xf numFmtId="0" fontId="11" fillId="0" borderId="106" xfId="0" applyFont="1" applyBorder="1" applyAlignment="1">
      <alignment horizontal="left" vertical="top" wrapText="1"/>
    </xf>
    <xf numFmtId="0" fontId="49" fillId="0" borderId="103" xfId="0" applyFont="1" applyBorder="1" applyAlignment="1">
      <alignment horizontal="left" vertical="top" wrapText="1"/>
    </xf>
    <xf numFmtId="0" fontId="11" fillId="0" borderId="104" xfId="0" applyFont="1" applyBorder="1" applyAlignment="1">
      <alignment horizontal="left" vertical="top" wrapText="1"/>
    </xf>
    <xf numFmtId="0" fontId="11" fillId="0" borderId="107" xfId="0" applyFont="1" applyBorder="1" applyAlignment="1">
      <alignment horizontal="left" vertical="top" wrapText="1"/>
    </xf>
    <xf numFmtId="0" fontId="5" fillId="0" borderId="33" xfId="0" applyFont="1" applyBorder="1" applyAlignment="1">
      <alignment horizontal="center"/>
    </xf>
    <xf numFmtId="0" fontId="5" fillId="0" borderId="161" xfId="0" applyFont="1" applyBorder="1" applyAlignment="1">
      <alignment horizontal="center"/>
    </xf>
    <xf numFmtId="0" fontId="4" fillId="0" borderId="12" xfId="0" applyFont="1" applyBorder="1" applyAlignment="1">
      <alignment horizontal="left" vertical="center" wrapText="1" indent="1"/>
    </xf>
    <xf numFmtId="0" fontId="4" fillId="0" borderId="0" xfId="0" applyFont="1" applyAlignment="1">
      <alignment horizontal="left" vertical="center" wrapText="1" indent="1"/>
    </xf>
    <xf numFmtId="0" fontId="4" fillId="0" borderId="139" xfId="0" applyFont="1" applyBorder="1" applyAlignment="1">
      <alignment horizontal="left" vertical="center" wrapText="1" indent="1"/>
    </xf>
    <xf numFmtId="0" fontId="4" fillId="0" borderId="150" xfId="0" applyFont="1" applyBorder="1" applyAlignment="1">
      <alignment horizontal="left" vertical="center" wrapText="1" indent="1"/>
    </xf>
    <xf numFmtId="0" fontId="4" fillId="0" borderId="151" xfId="0" applyFont="1" applyBorder="1" applyAlignment="1">
      <alignment horizontal="left" vertical="center" wrapText="1" indent="1"/>
    </xf>
    <xf numFmtId="0" fontId="4" fillId="0" borderId="152" xfId="0" applyFont="1" applyBorder="1" applyAlignment="1">
      <alignment horizontal="left" vertical="center" wrapText="1" indent="1"/>
    </xf>
    <xf numFmtId="0" fontId="5" fillId="0" borderId="55" xfId="0" applyFont="1" applyBorder="1" applyAlignment="1">
      <alignment horizontal="center"/>
    </xf>
    <xf numFmtId="0" fontId="17" fillId="0" borderId="33" xfId="0" applyFont="1" applyBorder="1" applyAlignment="1">
      <alignment horizontal="center" vertical="center" textRotation="255" shrinkToFit="1"/>
    </xf>
    <xf numFmtId="0" fontId="17" fillId="0" borderId="5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162" xfId="0" applyFont="1" applyBorder="1" applyAlignment="1">
      <alignment vertical="center" textRotation="255"/>
    </xf>
    <xf numFmtId="0" fontId="3" fillId="0" borderId="55" xfId="0" applyFont="1" applyBorder="1" applyAlignment="1">
      <alignment vertical="center" textRotation="255"/>
    </xf>
    <xf numFmtId="0" fontId="16" fillId="0" borderId="0" xfId="0" applyFont="1" applyAlignment="1">
      <alignment vertical="center" shrinkToFit="1"/>
    </xf>
    <xf numFmtId="0" fontId="5" fillId="0" borderId="130" xfId="0" applyFont="1" applyBorder="1" applyAlignment="1">
      <alignment horizontal="center" vertical="center" wrapText="1"/>
    </xf>
    <xf numFmtId="177" fontId="16" fillId="0" borderId="12" xfId="0" applyNumberFormat="1" applyFont="1" applyBorder="1" applyAlignment="1">
      <alignment horizontal="left" vertical="center" wrapText="1" indent="1"/>
    </xf>
    <xf numFmtId="177" fontId="16" fillId="0" borderId="0" xfId="0" applyNumberFormat="1" applyFont="1" applyAlignment="1">
      <alignment horizontal="left" vertical="center" wrapText="1" indent="1"/>
    </xf>
    <xf numFmtId="177" fontId="16" fillId="0" borderId="64" xfId="0" applyNumberFormat="1" applyFont="1" applyBorder="1" applyAlignment="1">
      <alignment horizontal="left" vertical="center" wrapText="1" indent="1"/>
    </xf>
    <xf numFmtId="177" fontId="16" fillId="0" borderId="65" xfId="0" applyNumberFormat="1" applyFont="1" applyBorder="1" applyAlignment="1">
      <alignment horizontal="left" vertical="center" wrapText="1" indent="1"/>
    </xf>
    <xf numFmtId="189" fontId="3" fillId="0" borderId="0" xfId="0" applyNumberFormat="1" applyFont="1" applyAlignment="1">
      <alignment horizontal="center" vertical="center"/>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22" fillId="0" borderId="16" xfId="0" applyFont="1" applyBorder="1" applyAlignment="1">
      <alignment horizontal="center" vertical="center" wrapText="1" shrinkToFit="1"/>
    </xf>
    <xf numFmtId="0" fontId="22" fillId="0" borderId="14" xfId="0" applyFont="1" applyBorder="1" applyAlignment="1">
      <alignment horizontal="center" vertical="center" wrapText="1" shrinkToFit="1"/>
    </xf>
    <xf numFmtId="0" fontId="22" fillId="0" borderId="17" xfId="0" applyFont="1" applyBorder="1" applyAlignment="1">
      <alignment horizontal="center" vertical="center" wrapText="1" shrinkToFit="1"/>
    </xf>
    <xf numFmtId="0" fontId="22" fillId="0" borderId="10"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15" xfId="0" applyFont="1" applyBorder="1" applyAlignment="1">
      <alignment horizontal="center" vertical="center" wrapText="1" shrinkToFit="1"/>
    </xf>
    <xf numFmtId="0" fontId="5" fillId="0" borderId="19" xfId="0" applyFont="1" applyBorder="1" applyAlignment="1">
      <alignment horizontal="center" vertical="center" wrapText="1"/>
    </xf>
    <xf numFmtId="0" fontId="5" fillId="0" borderId="143" xfId="0" applyFont="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44" xfId="0" applyFont="1" applyBorder="1" applyAlignment="1">
      <alignment horizontal="center" vertical="center" wrapText="1"/>
    </xf>
    <xf numFmtId="0" fontId="5" fillId="0" borderId="23" xfId="0" applyFont="1" applyBorder="1" applyAlignment="1">
      <alignment horizontal="center" vertical="center" wrapText="1"/>
    </xf>
    <xf numFmtId="0" fontId="16" fillId="0" borderId="12"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72" fillId="0" borderId="12" xfId="0" applyFont="1" applyBorder="1" applyAlignment="1">
      <alignment horizontal="left" vertical="center" wrapText="1" indent="1"/>
    </xf>
    <xf numFmtId="0" fontId="72" fillId="0" borderId="0" xfId="0" applyFont="1" applyAlignment="1">
      <alignment horizontal="left" vertical="center" wrapText="1" indent="1"/>
    </xf>
    <xf numFmtId="0" fontId="72" fillId="0" borderId="139" xfId="0" applyFont="1" applyBorder="1" applyAlignment="1">
      <alignment horizontal="left" vertical="center" wrapText="1" indent="1"/>
    </xf>
    <xf numFmtId="0" fontId="72" fillId="0" borderId="150" xfId="0" applyFont="1" applyBorder="1" applyAlignment="1">
      <alignment horizontal="left" vertical="center" wrapText="1" indent="1"/>
    </xf>
    <xf numFmtId="0" fontId="72" fillId="0" borderId="151" xfId="0" applyFont="1" applyBorder="1" applyAlignment="1">
      <alignment horizontal="left" vertical="center" wrapText="1" indent="1"/>
    </xf>
    <xf numFmtId="0" fontId="72" fillId="0" borderId="152" xfId="0" applyFont="1" applyBorder="1" applyAlignment="1">
      <alignment horizontal="left" vertical="center" wrapText="1" indent="1"/>
    </xf>
    <xf numFmtId="0" fontId="5" fillId="0" borderId="55" xfId="0" applyFont="1" applyBorder="1" applyAlignment="1">
      <alignment horizontal="center" vertical="center" textRotation="255" shrinkToFit="1"/>
    </xf>
    <xf numFmtId="181" fontId="1" fillId="0" borderId="14" xfId="0" applyNumberFormat="1" applyFont="1" applyBorder="1" applyAlignment="1">
      <alignment horizontal="right" shrinkToFit="1"/>
    </xf>
    <xf numFmtId="187" fontId="28" fillId="0" borderId="0" xfId="0" applyNumberFormat="1" applyFont="1" applyAlignment="1">
      <alignment horizontal="center" vertical="center" shrinkToFit="1"/>
    </xf>
    <xf numFmtId="0" fontId="28" fillId="0" borderId="187" xfId="0" applyFont="1" applyBorder="1" applyAlignment="1">
      <alignment horizontal="center" vertical="center"/>
    </xf>
    <xf numFmtId="0" fontId="28" fillId="0" borderId="168" xfId="0" applyFont="1" applyBorder="1" applyAlignment="1">
      <alignment horizontal="center" vertical="center"/>
    </xf>
    <xf numFmtId="0" fontId="26" fillId="0" borderId="16" xfId="0" applyFont="1" applyBorder="1" applyAlignment="1">
      <alignment horizontal="center" vertical="center"/>
    </xf>
    <xf numFmtId="0" fontId="26" fillId="0" borderId="14" xfId="0" applyFont="1" applyBorder="1" applyAlignment="1">
      <alignment horizontal="center" vertical="center"/>
    </xf>
    <xf numFmtId="0" fontId="26" fillId="0" borderId="137"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 vertical="center"/>
    </xf>
    <xf numFmtId="0" fontId="26" fillId="0" borderId="139" xfId="0" applyFont="1" applyBorder="1" applyAlignment="1">
      <alignment horizontal="center" vertical="center"/>
    </xf>
    <xf numFmtId="0" fontId="26" fillId="0" borderId="84" xfId="0" applyFont="1" applyBorder="1" applyAlignment="1">
      <alignment horizontal="center" vertical="center"/>
    </xf>
    <xf numFmtId="0" fontId="26" fillId="0" borderId="165" xfId="0" applyFont="1" applyBorder="1" applyAlignment="1">
      <alignment horizontal="center" vertical="center"/>
    </xf>
    <xf numFmtId="0" fontId="26" fillId="0" borderId="185" xfId="0" applyFont="1" applyBorder="1" applyAlignment="1">
      <alignment horizontal="center" vertical="center"/>
    </xf>
    <xf numFmtId="0" fontId="26" fillId="0" borderId="184" xfId="0" applyFont="1" applyBorder="1" applyAlignment="1">
      <alignment horizontal="center" vertical="center"/>
    </xf>
    <xf numFmtId="178" fontId="4" fillId="0" borderId="16" xfId="0" applyNumberFormat="1" applyFont="1" applyBorder="1" applyAlignment="1">
      <alignment horizontal="center" vertical="center"/>
    </xf>
    <xf numFmtId="178" fontId="4" fillId="0" borderId="14" xfId="0" applyNumberFormat="1" applyFont="1" applyBorder="1" applyAlignment="1">
      <alignment horizontal="center" vertical="center"/>
    </xf>
    <xf numFmtId="178" fontId="4" fillId="0" borderId="17" xfId="0" applyNumberFormat="1" applyFont="1" applyBorder="1" applyAlignment="1">
      <alignment horizontal="center" vertical="center"/>
    </xf>
    <xf numFmtId="178"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178" fontId="4" fillId="0" borderId="15" xfId="0" applyNumberFormat="1" applyFont="1" applyBorder="1" applyAlignment="1">
      <alignment horizontal="center" vertical="center"/>
    </xf>
    <xf numFmtId="0" fontId="5" fillId="0" borderId="185" xfId="0" applyFont="1" applyBorder="1" applyAlignment="1">
      <alignment horizontal="center" vertical="center"/>
    </xf>
    <xf numFmtId="178" fontId="4" fillId="0" borderId="86" xfId="0" applyNumberFormat="1" applyFont="1" applyBorder="1" applyAlignment="1">
      <alignment horizontal="center" vertical="center"/>
    </xf>
    <xf numFmtId="178" fontId="4" fillId="0" borderId="185" xfId="0" applyNumberFormat="1"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177" xfId="0" applyFont="1" applyBorder="1" applyAlignment="1">
      <alignment horizontal="center" vertical="center"/>
    </xf>
    <xf numFmtId="0" fontId="5" fillId="0" borderId="188" xfId="0" applyFont="1" applyBorder="1" applyAlignment="1">
      <alignment horizontal="center" vertical="center"/>
    </xf>
    <xf numFmtId="0" fontId="5" fillId="0" borderId="189" xfId="0" applyFont="1"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4" fillId="0" borderId="0" xfId="0" applyFont="1" applyAlignment="1">
      <alignment horizontal="center" vertical="center"/>
    </xf>
    <xf numFmtId="0" fontId="5" fillId="0" borderId="87"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177" fontId="16" fillId="0" borderId="20" xfId="0" applyNumberFormat="1" applyFont="1" applyBorder="1" applyAlignment="1">
      <alignment horizontal="left" vertical="center" wrapText="1" indent="1"/>
    </xf>
    <xf numFmtId="177" fontId="16" fillId="0" borderId="150" xfId="0" applyNumberFormat="1" applyFont="1" applyBorder="1" applyAlignment="1">
      <alignment horizontal="left" vertical="center" wrapText="1" indent="1"/>
    </xf>
    <xf numFmtId="177" fontId="16" fillId="0" borderId="151" xfId="0" applyNumberFormat="1" applyFont="1" applyBorder="1" applyAlignment="1">
      <alignment horizontal="left" vertical="center" wrapText="1" indent="1"/>
    </xf>
    <xf numFmtId="177" fontId="16" fillId="0" borderId="163" xfId="0" applyNumberFormat="1" applyFont="1" applyBorder="1" applyAlignment="1">
      <alignment horizontal="left" vertical="center" wrapText="1" indent="1"/>
    </xf>
    <xf numFmtId="0" fontId="0" fillId="0" borderId="19" xfId="0" applyBorder="1" applyAlignment="1">
      <alignment horizontal="center" vertical="center"/>
    </xf>
    <xf numFmtId="0" fontId="5" fillId="0" borderId="164" xfId="0" applyFont="1" applyBorder="1" applyAlignment="1">
      <alignment horizontal="center" vertical="center"/>
    </xf>
    <xf numFmtId="178" fontId="4" fillId="0" borderId="61" xfId="0" applyNumberFormat="1" applyFont="1" applyBorder="1" applyAlignment="1">
      <alignment horizontal="center" vertical="center"/>
    </xf>
    <xf numFmtId="0" fontId="60" fillId="0" borderId="16" xfId="0" applyFont="1" applyBorder="1" applyAlignment="1">
      <alignment horizontal="center" vertical="center"/>
    </xf>
    <xf numFmtId="0" fontId="18" fillId="0" borderId="148" xfId="0" applyFont="1" applyBorder="1" applyAlignment="1">
      <alignment horizontal="center" vertical="center" textRotation="255" shrinkToFit="1"/>
    </xf>
    <xf numFmtId="0" fontId="18" fillId="0" borderId="149" xfId="0" applyFont="1" applyBorder="1" applyAlignment="1">
      <alignment horizontal="center" vertical="center" textRotation="255" shrinkToFit="1"/>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8" fillId="0" borderId="61" xfId="0" applyFont="1" applyBorder="1" applyAlignment="1">
      <alignment horizontal="center" vertical="center"/>
    </xf>
    <xf numFmtId="0" fontId="18" fillId="0" borderId="88" xfId="0" applyFont="1" applyBorder="1" applyAlignment="1">
      <alignment horizontal="center" vertical="center"/>
    </xf>
    <xf numFmtId="0" fontId="5" fillId="0" borderId="0" xfId="0" applyFont="1" applyAlignment="1">
      <alignment horizontal="left" vertical="top" wrapText="1"/>
    </xf>
    <xf numFmtId="0" fontId="5" fillId="0" borderId="9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87" xfId="0" applyBorder="1" applyAlignment="1">
      <alignment horizontal="center" vertical="center"/>
    </xf>
    <xf numFmtId="0" fontId="0" fillId="0" borderId="168" xfId="0" applyBorder="1" applyAlignment="1">
      <alignment horizontal="center" vertical="center"/>
    </xf>
    <xf numFmtId="0" fontId="0" fillId="0" borderId="177" xfId="0" applyBorder="1" applyAlignment="1">
      <alignment horizontal="center" vertical="center"/>
    </xf>
    <xf numFmtId="0" fontId="5" fillId="0" borderId="134" xfId="0" applyFont="1" applyBorder="1" applyAlignment="1">
      <alignment horizontal="center" vertical="center"/>
    </xf>
    <xf numFmtId="0" fontId="5" fillId="0" borderId="156" xfId="0" applyFont="1" applyBorder="1" applyAlignment="1">
      <alignment horizontal="center" vertical="center"/>
    </xf>
    <xf numFmtId="0" fontId="5" fillId="0" borderId="155" xfId="0" applyFont="1" applyBorder="1" applyAlignment="1">
      <alignment horizontal="center" vertical="center"/>
    </xf>
    <xf numFmtId="0" fontId="5" fillId="0" borderId="77" xfId="0" applyFont="1" applyBorder="1" applyAlignment="1">
      <alignment horizontal="center" vertical="center"/>
    </xf>
    <xf numFmtId="0" fontId="11" fillId="0" borderId="102" xfId="0" applyFont="1" applyBorder="1" applyAlignment="1">
      <alignment horizontal="left" vertical="top" wrapText="1"/>
    </xf>
    <xf numFmtId="0" fontId="11" fillId="0" borderId="105" xfId="0" applyFont="1" applyBorder="1" applyAlignment="1">
      <alignment horizontal="left" vertical="top" wrapTex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60" fillId="0" borderId="61" xfId="0" applyFont="1" applyBorder="1" applyAlignment="1">
      <alignment horizontal="center" vertical="center"/>
    </xf>
    <xf numFmtId="0" fontId="28" fillId="0" borderId="166" xfId="0" applyFont="1" applyBorder="1" applyAlignment="1">
      <alignment horizontal="center" vertical="center"/>
    </xf>
    <xf numFmtId="0" fontId="28" fillId="0" borderId="151" xfId="0" applyFont="1" applyBorder="1" applyAlignment="1">
      <alignment horizontal="center" vertical="center"/>
    </xf>
    <xf numFmtId="0" fontId="28" fillId="0" borderId="149" xfId="0" applyFont="1" applyBorder="1" applyAlignment="1">
      <alignment horizontal="center" vertical="center"/>
    </xf>
    <xf numFmtId="0" fontId="28" fillId="0" borderId="139" xfId="0" applyFont="1" applyBorder="1" applyAlignment="1">
      <alignment horizontal="center" vertical="center"/>
    </xf>
    <xf numFmtId="0" fontId="28" fillId="0" borderId="150" xfId="0" applyFont="1" applyBorder="1" applyAlignment="1">
      <alignment horizontal="center" vertical="center"/>
    </xf>
    <xf numFmtId="0" fontId="28" fillId="0" borderId="152" xfId="0" applyFont="1" applyBorder="1" applyAlignment="1">
      <alignment horizontal="center" vertical="center"/>
    </xf>
    <xf numFmtId="0" fontId="11" fillId="0" borderId="108" xfId="0" applyFont="1" applyBorder="1" applyAlignment="1">
      <alignment horizontal="left" vertical="top" wrapText="1"/>
    </xf>
    <xf numFmtId="0" fontId="11" fillId="0" borderId="109" xfId="0" applyFont="1" applyBorder="1" applyAlignment="1">
      <alignment horizontal="left" vertical="top" wrapText="1"/>
    </xf>
    <xf numFmtId="0" fontId="24" fillId="0" borderId="14" xfId="0" applyFont="1" applyBorder="1" applyAlignment="1">
      <alignment horizontal="center" vertical="center"/>
    </xf>
    <xf numFmtId="0" fontId="24" fillId="0" borderId="0" xfId="0" applyFont="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center"/>
    </xf>
    <xf numFmtId="0" fontId="4" fillId="0" borderId="1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7" xfId="0" applyFont="1" applyBorder="1" applyAlignment="1">
      <alignment horizontal="left" vertical="center" wrapText="1" indent="1"/>
    </xf>
    <xf numFmtId="0" fontId="4" fillId="0" borderId="64" xfId="0" applyFont="1" applyBorder="1" applyAlignment="1">
      <alignment horizontal="left" vertical="center" wrapText="1" indent="1"/>
    </xf>
    <xf numFmtId="0" fontId="4" fillId="0" borderId="65" xfId="0" applyFont="1" applyBorder="1" applyAlignment="1">
      <alignment horizontal="left" vertical="center" wrapText="1" indent="1"/>
    </xf>
    <xf numFmtId="0" fontId="4" fillId="0" borderId="67" xfId="0" applyFont="1" applyBorder="1" applyAlignment="1">
      <alignment horizontal="left" vertical="center" wrapText="1" inden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7" xfId="0" applyFont="1" applyBorder="1" applyAlignment="1">
      <alignment horizontal="left" vertical="center" wrapText="1"/>
    </xf>
    <xf numFmtId="0" fontId="21" fillId="0" borderId="64" xfId="0" applyFont="1" applyBorder="1" applyAlignment="1">
      <alignment horizontal="left" vertical="center" wrapText="1"/>
    </xf>
    <xf numFmtId="0" fontId="21" fillId="0" borderId="65" xfId="0" applyFont="1" applyBorder="1" applyAlignment="1">
      <alignment horizontal="left" vertical="center" wrapText="1"/>
    </xf>
    <xf numFmtId="0" fontId="21" fillId="0" borderId="67" xfId="0" applyFont="1" applyBorder="1" applyAlignment="1">
      <alignment horizontal="left" vertical="center" wrapText="1"/>
    </xf>
    <xf numFmtId="0" fontId="0" fillId="0" borderId="16"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21" xfId="0" applyBorder="1" applyAlignment="1">
      <alignment horizontal="center" vertical="center"/>
    </xf>
    <xf numFmtId="0" fontId="4" fillId="0" borderId="74" xfId="0" applyFont="1" applyBorder="1" applyAlignment="1">
      <alignment horizontal="center" vertical="center"/>
    </xf>
    <xf numFmtId="0" fontId="4" fillId="0" borderId="66" xfId="0" applyFont="1" applyBorder="1" applyAlignment="1">
      <alignment horizontal="center" vertical="center"/>
    </xf>
    <xf numFmtId="0" fontId="4" fillId="0" borderId="98" xfId="0" applyFont="1" applyBorder="1" applyAlignment="1">
      <alignment horizontal="center" vertical="center"/>
    </xf>
    <xf numFmtId="0" fontId="4" fillId="0" borderId="41" xfId="0" applyFont="1" applyBorder="1" applyAlignment="1">
      <alignment horizontal="center" vertical="center"/>
    </xf>
    <xf numFmtId="0" fontId="4" fillId="0" borderId="32" xfId="0" applyFont="1" applyBorder="1" applyAlignment="1">
      <alignment horizontal="center" vertical="center"/>
    </xf>
    <xf numFmtId="0" fontId="4" fillId="0" borderId="97" xfId="0" applyFont="1" applyBorder="1" applyAlignment="1">
      <alignment horizontal="center" vertical="center"/>
    </xf>
    <xf numFmtId="0" fontId="4" fillId="0" borderId="75" xfId="0" applyFont="1" applyBorder="1" applyAlignment="1">
      <alignment horizontal="center" vertical="center"/>
    </xf>
    <xf numFmtId="0" fontId="4" fillId="0" borderId="40"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187" fontId="0" fillId="0" borderId="0" xfId="0" applyNumberFormat="1" applyAlignment="1">
      <alignment horizontal="center" vertical="center"/>
    </xf>
    <xf numFmtId="188" fontId="0" fillId="0" borderId="0" xfId="0" applyNumberFormat="1" applyAlignment="1">
      <alignment horizontal="center" vertical="center" shrinkToFit="1"/>
    </xf>
    <xf numFmtId="0" fontId="22" fillId="0" borderId="14" xfId="0" applyFont="1" applyBorder="1" applyAlignment="1">
      <alignment horizontal="center" vertical="center"/>
    </xf>
    <xf numFmtId="0" fontId="22" fillId="0" borderId="186" xfId="0" applyFont="1" applyBorder="1" applyAlignment="1">
      <alignment horizontal="center" vertical="center"/>
    </xf>
    <xf numFmtId="0" fontId="22" fillId="0" borderId="38" xfId="0" applyFont="1" applyBorder="1" applyAlignment="1">
      <alignment horizontal="center" vertical="center"/>
    </xf>
    <xf numFmtId="0" fontId="61" fillId="0" borderId="14" xfId="0" applyFont="1" applyBorder="1" applyAlignment="1">
      <alignment horizontal="center" vertical="center"/>
    </xf>
    <xf numFmtId="0" fontId="61" fillId="0" borderId="17" xfId="0" applyFont="1" applyBorder="1" applyAlignment="1">
      <alignment horizontal="center" vertical="center"/>
    </xf>
    <xf numFmtId="0" fontId="61" fillId="0" borderId="11" xfId="0" applyFont="1" applyBorder="1" applyAlignment="1">
      <alignment horizontal="center" vertical="center"/>
    </xf>
    <xf numFmtId="0" fontId="61" fillId="0" borderId="15" xfId="0" applyFont="1" applyBorder="1" applyAlignment="1">
      <alignment horizontal="center" vertical="center"/>
    </xf>
    <xf numFmtId="0" fontId="16" fillId="0" borderId="11" xfId="0" applyFont="1" applyBorder="1" applyAlignment="1">
      <alignment horizontal="center" vertical="center" shrinkToFit="1"/>
    </xf>
    <xf numFmtId="191" fontId="4" fillId="0" borderId="16" xfId="0" applyNumberFormat="1" applyFont="1" applyBorder="1" applyAlignment="1">
      <alignment horizontal="right" vertical="center" shrinkToFit="1"/>
    </xf>
    <xf numFmtId="191" fontId="4" fillId="0" borderId="14" xfId="0" applyNumberFormat="1" applyFont="1" applyBorder="1" applyAlignment="1">
      <alignment horizontal="right" vertical="center" shrinkToFit="1"/>
    </xf>
    <xf numFmtId="178" fontId="61" fillId="0" borderId="168" xfId="0" applyNumberFormat="1" applyFont="1" applyBorder="1" applyAlignment="1">
      <alignment horizontal="center" vertical="center" shrinkToFit="1"/>
    </xf>
    <xf numFmtId="0" fontId="21" fillId="0" borderId="0" xfId="0" applyFont="1" applyAlignment="1">
      <alignment horizontal="right" vertical="center" shrinkToFit="1"/>
    </xf>
    <xf numFmtId="0" fontId="21" fillId="0" borderId="168" xfId="0" applyFont="1" applyBorder="1" applyAlignment="1">
      <alignment horizontal="right" vertical="center" shrinkToFi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21" fillId="0" borderId="1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86" xfId="0" applyFont="1" applyBorder="1" applyAlignment="1">
      <alignment horizontal="center" vertical="center" wrapText="1" shrinkToFit="1"/>
    </xf>
    <xf numFmtId="0" fontId="21" fillId="0" borderId="99" xfId="0" applyFont="1" applyBorder="1" applyAlignment="1">
      <alignment horizontal="center" vertical="center" wrapText="1" shrinkToFi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23" xfId="0" applyFont="1" applyBorder="1" applyAlignment="1">
      <alignment horizontal="center" vertical="center"/>
    </xf>
    <xf numFmtId="0" fontId="21" fillId="0" borderId="16"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center" vertical="center" textRotation="255"/>
    </xf>
    <xf numFmtId="0" fontId="61" fillId="0" borderId="14" xfId="0" applyFont="1" applyBorder="1" applyAlignment="1">
      <alignment horizontal="center" vertical="center" shrinkToFit="1"/>
    </xf>
    <xf numFmtId="0" fontId="61" fillId="0" borderId="17" xfId="0" applyFont="1" applyBorder="1" applyAlignment="1">
      <alignment horizontal="center" vertical="center" shrinkToFit="1"/>
    </xf>
    <xf numFmtId="0" fontId="61" fillId="0" borderId="11" xfId="0" applyFont="1" applyBorder="1" applyAlignment="1">
      <alignment horizontal="center" vertical="center" shrinkToFit="1"/>
    </xf>
    <xf numFmtId="0" fontId="61" fillId="0" borderId="15" xfId="0" applyFont="1" applyBorder="1" applyAlignment="1">
      <alignment horizontal="center" vertical="center" shrinkToFi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86" xfId="0" applyFont="1" applyBorder="1" applyAlignment="1">
      <alignment horizontal="center" vertical="center" textRotation="255" shrinkToFit="1"/>
    </xf>
    <xf numFmtId="0" fontId="21" fillId="0" borderId="84" xfId="0" applyFont="1" applyBorder="1" applyAlignment="1">
      <alignment horizontal="center" vertical="center" textRotation="255" shrinkToFit="1"/>
    </xf>
    <xf numFmtId="0" fontId="21" fillId="0" borderId="99" xfId="0" applyFont="1" applyBorder="1" applyAlignment="1">
      <alignment horizontal="center" vertical="center" textRotation="255" shrinkToFit="1"/>
    </xf>
    <xf numFmtId="0" fontId="17" fillId="0" borderId="0" xfId="0" applyFont="1" applyAlignment="1">
      <alignment horizontal="left" vertical="center" shrinkToFit="1"/>
    </xf>
    <xf numFmtId="0" fontId="4" fillId="0" borderId="45"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61" fillId="0" borderId="0" xfId="0" applyFont="1" applyAlignment="1">
      <alignment horizontal="left" vertical="center"/>
    </xf>
    <xf numFmtId="0" fontId="61" fillId="0" borderId="13" xfId="0" applyFont="1" applyBorder="1" applyAlignment="1">
      <alignment horizontal="left" vertical="center"/>
    </xf>
    <xf numFmtId="0" fontId="16" fillId="0" borderId="0" xfId="0" applyFont="1" applyAlignment="1">
      <alignment horizontal="right" vertical="center" shrinkToFit="1"/>
    </xf>
    <xf numFmtId="0" fontId="61" fillId="0" borderId="0" xfId="0" applyFont="1" applyAlignment="1">
      <alignment horizontal="left" vertical="center" shrinkToFit="1"/>
    </xf>
    <xf numFmtId="0" fontId="61" fillId="0" borderId="13" xfId="0" applyFont="1" applyBorder="1" applyAlignment="1">
      <alignment horizontal="left" vertical="center" shrinkToFit="1"/>
    </xf>
    <xf numFmtId="0" fontId="21" fillId="0" borderId="43" xfId="0" applyFont="1" applyBorder="1" applyAlignment="1">
      <alignment horizontal="center" vertical="center"/>
    </xf>
    <xf numFmtId="0" fontId="61" fillId="0" borderId="14" xfId="0" applyFont="1" applyBorder="1" applyAlignment="1">
      <alignment horizontal="left" vertical="center"/>
    </xf>
    <xf numFmtId="0" fontId="61" fillId="0" borderId="19" xfId="0" applyFont="1" applyBorder="1" applyAlignment="1">
      <alignment horizontal="left" vertical="center"/>
    </xf>
    <xf numFmtId="0" fontId="61" fillId="0" borderId="11" xfId="0" applyFont="1" applyBorder="1" applyAlignment="1">
      <alignment horizontal="left" vertical="center"/>
    </xf>
    <xf numFmtId="0" fontId="61" fillId="0" borderId="23" xfId="0" applyFont="1" applyBorder="1" applyAlignment="1">
      <alignment horizontal="left" vertical="center"/>
    </xf>
    <xf numFmtId="14" fontId="0" fillId="0" borderId="0" xfId="0" applyNumberFormat="1" applyAlignment="1">
      <alignment horizontal="center" vertical="top"/>
    </xf>
    <xf numFmtId="0" fontId="21" fillId="0" borderId="41" xfId="0" applyFont="1" applyBorder="1" applyAlignment="1">
      <alignment horizontal="center"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1" fillId="0" borderId="17" xfId="0" applyFont="1" applyBorder="1" applyAlignment="1">
      <alignment horizontal="left" vertical="center"/>
    </xf>
    <xf numFmtId="0" fontId="21" fillId="0" borderId="19" xfId="0" applyFont="1" applyBorder="1" applyAlignment="1">
      <alignment horizontal="left" vertical="center"/>
    </xf>
    <xf numFmtId="0" fontId="21" fillId="0" borderId="10" xfId="0" applyFont="1" applyBorder="1" applyAlignment="1">
      <alignment horizontal="center" vertical="top"/>
    </xf>
    <xf numFmtId="0" fontId="21" fillId="0" borderId="11" xfId="0" applyFont="1" applyBorder="1" applyAlignment="1">
      <alignment horizontal="center" vertical="top"/>
    </xf>
    <xf numFmtId="0" fontId="21" fillId="0" borderId="23" xfId="0" applyFont="1" applyBorder="1" applyAlignment="1">
      <alignment horizontal="center" vertical="top"/>
    </xf>
    <xf numFmtId="0" fontId="22" fillId="0" borderId="16" xfId="0" applyFont="1" applyBorder="1" applyAlignment="1">
      <alignment horizontal="center" vertical="center"/>
    </xf>
    <xf numFmtId="0" fontId="22" fillId="0" borderId="19" xfId="0" applyFont="1" applyBorder="1" applyAlignment="1">
      <alignment horizontal="center" vertical="center"/>
    </xf>
    <xf numFmtId="0" fontId="21" fillId="0" borderId="86" xfId="0" applyFont="1" applyBorder="1" applyAlignment="1">
      <alignment horizontal="center" vertical="center" wrapText="1"/>
    </xf>
    <xf numFmtId="0" fontId="21" fillId="0" borderId="9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13"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7" xfId="0" applyFont="1" applyBorder="1" applyAlignment="1">
      <alignment horizontal="center" vertical="center" wrapText="1"/>
    </xf>
    <xf numFmtId="0" fontId="22" fillId="0" borderId="170" xfId="0" applyFont="1" applyBorder="1" applyAlignment="1">
      <alignment horizontal="center" vertical="center"/>
    </xf>
    <xf numFmtId="0" fontId="22" fillId="0" borderId="169" xfId="0" applyFont="1" applyBorder="1" applyAlignment="1">
      <alignment horizontal="center" vertical="center"/>
    </xf>
    <xf numFmtId="0" fontId="22" fillId="0" borderId="171" xfId="0" applyFont="1" applyBorder="1" applyAlignment="1">
      <alignment horizontal="center" vertical="center"/>
    </xf>
    <xf numFmtId="0" fontId="60"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left" vertical="center" wrapText="1"/>
    </xf>
    <xf numFmtId="0" fontId="17"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right" vertical="center" indent="1" shrinkToFit="1"/>
    </xf>
    <xf numFmtId="0" fontId="0" fillId="0" borderId="0" xfId="0" applyAlignment="1">
      <alignment horizontal="center" vertical="top"/>
    </xf>
    <xf numFmtId="0" fontId="21" fillId="0" borderId="0" xfId="0" applyFont="1" applyAlignment="1">
      <alignment horizontal="left" vertical="center"/>
    </xf>
    <xf numFmtId="0" fontId="21" fillId="0" borderId="11" xfId="0" applyFont="1" applyBorder="1" applyAlignment="1">
      <alignment horizontal="left" vertical="center"/>
    </xf>
    <xf numFmtId="0" fontId="21" fillId="0" borderId="43" xfId="0" applyFont="1" applyBorder="1" applyAlignment="1">
      <alignment horizontal="left" vertical="center"/>
    </xf>
    <xf numFmtId="0" fontId="21" fillId="0" borderId="22" xfId="0" applyFont="1" applyBorder="1" applyAlignment="1">
      <alignment horizontal="center" vertical="center"/>
    </xf>
    <xf numFmtId="0" fontId="21" fillId="0" borderId="65" xfId="0" applyFont="1" applyBorder="1" applyAlignment="1">
      <alignment horizontal="center" vertical="center"/>
    </xf>
    <xf numFmtId="0" fontId="21" fillId="0" borderId="67" xfId="0" applyFont="1" applyBorder="1" applyAlignment="1">
      <alignment horizontal="center" vertical="center"/>
    </xf>
    <xf numFmtId="0" fontId="21" fillId="0" borderId="94" xfId="0" applyFont="1" applyBorder="1" applyAlignment="1">
      <alignment horizontal="right" vertical="center" textRotation="255"/>
    </xf>
    <xf numFmtId="0" fontId="21" fillId="0" borderId="95" xfId="0" applyFont="1" applyBorder="1" applyAlignment="1">
      <alignment horizontal="right" vertical="center" textRotation="255"/>
    </xf>
    <xf numFmtId="0" fontId="21" fillId="0" borderId="96" xfId="0" applyFont="1" applyBorder="1" applyAlignment="1">
      <alignment horizontal="right" vertical="center" textRotation="255"/>
    </xf>
    <xf numFmtId="0" fontId="59" fillId="0" borderId="43" xfId="0" applyFont="1" applyBorder="1" applyAlignment="1">
      <alignment horizontal="center" vertical="center" wrapText="1"/>
    </xf>
    <xf numFmtId="0" fontId="59" fillId="0" borderId="14" xfId="0" applyFont="1" applyBorder="1" applyAlignment="1">
      <alignment horizontal="center" vertical="center" wrapText="1"/>
    </xf>
    <xf numFmtId="0" fontId="59" fillId="0" borderId="17" xfId="0" applyFont="1" applyBorder="1" applyAlignment="1">
      <alignment horizontal="center" vertical="center" wrapText="1"/>
    </xf>
    <xf numFmtId="0" fontId="59" fillId="0" borderId="18" xfId="0" applyFont="1" applyBorder="1" applyAlignment="1">
      <alignment horizontal="center" vertical="center" wrapText="1"/>
    </xf>
    <xf numFmtId="0" fontId="59" fillId="0" borderId="0" xfId="0" applyFont="1" applyAlignment="1">
      <alignment horizontal="center" vertical="center" wrapText="1"/>
    </xf>
    <xf numFmtId="0" fontId="59" fillId="0" borderId="13"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168" xfId="0" applyFont="1" applyBorder="1" applyAlignment="1">
      <alignment horizontal="center" vertical="center" wrapText="1"/>
    </xf>
    <xf numFmtId="0" fontId="59" fillId="0" borderId="177" xfId="0" applyFont="1" applyBorder="1" applyAlignment="1">
      <alignment horizontal="center" vertical="center" wrapText="1"/>
    </xf>
    <xf numFmtId="0" fontId="21" fillId="0" borderId="16" xfId="0" applyFont="1" applyBorder="1" applyAlignment="1">
      <alignment horizontal="center"/>
    </xf>
    <xf numFmtId="0" fontId="21" fillId="0" borderId="14" xfId="0" applyFont="1" applyBorder="1" applyAlignment="1">
      <alignment horizontal="center"/>
    </xf>
    <xf numFmtId="0" fontId="21" fillId="0" borderId="19" xfId="0" applyFont="1" applyBorder="1" applyAlignment="1">
      <alignment horizontal="center"/>
    </xf>
    <xf numFmtId="0" fontId="21" fillId="0" borderId="12" xfId="0" applyFont="1" applyBorder="1" applyAlignment="1">
      <alignment horizontal="center"/>
    </xf>
    <xf numFmtId="0" fontId="21" fillId="0" borderId="0" xfId="0" applyFont="1" applyAlignment="1">
      <alignment horizontal="center"/>
    </xf>
    <xf numFmtId="0" fontId="21" fillId="0" borderId="20" xfId="0" applyFont="1" applyBorder="1" applyAlignment="1">
      <alignment horizontal="center"/>
    </xf>
    <xf numFmtId="190" fontId="4" fillId="0" borderId="14" xfId="0" applyNumberFormat="1" applyFont="1" applyBorder="1" applyAlignment="1">
      <alignment horizontal="right" vertical="center"/>
    </xf>
    <xf numFmtId="0" fontId="0" fillId="0" borderId="18"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41"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188" fontId="0" fillId="0" borderId="11" xfId="0" applyNumberFormat="1" applyBorder="1" applyAlignment="1">
      <alignment horizontal="right" vertical="top" shrinkToFit="1"/>
    </xf>
    <xf numFmtId="0" fontId="79" fillId="0" borderId="97" xfId="0" applyFont="1" applyBorder="1" applyAlignment="1">
      <alignment horizontal="center" vertical="center" wrapText="1"/>
    </xf>
    <xf numFmtId="0" fontId="79" fillId="0" borderId="66" xfId="0" applyFont="1" applyBorder="1" applyAlignment="1">
      <alignment horizontal="center" vertical="center" wrapText="1"/>
    </xf>
    <xf numFmtId="0" fontId="79" fillId="0" borderId="75" xfId="0" applyFont="1" applyBorder="1" applyAlignment="1">
      <alignment horizontal="center" vertical="center" wrapText="1"/>
    </xf>
    <xf numFmtId="0" fontId="79" fillId="0" borderId="40" xfId="0" applyFont="1" applyBorder="1" applyAlignment="1">
      <alignment horizontal="center" vertical="center" wrapText="1"/>
    </xf>
    <xf numFmtId="0" fontId="79" fillId="0" borderId="11" xfId="0" applyFont="1" applyBorder="1" applyAlignment="1">
      <alignment horizontal="center" vertical="center" wrapText="1"/>
    </xf>
    <xf numFmtId="0" fontId="79" fillId="0" borderId="23" xfId="0" applyFont="1" applyBorder="1" applyAlignment="1">
      <alignment horizontal="center" vertical="center" wrapText="1"/>
    </xf>
    <xf numFmtId="0" fontId="22" fillId="0" borderId="43" xfId="0" applyFont="1" applyBorder="1" applyAlignment="1">
      <alignment horizontal="left" vertical="center"/>
    </xf>
    <xf numFmtId="0" fontId="22" fillId="0" borderId="14" xfId="0" applyFont="1" applyBorder="1" applyAlignment="1">
      <alignment horizontal="left" vertical="center"/>
    </xf>
    <xf numFmtId="0" fontId="22" fillId="0" borderId="46" xfId="0" applyFont="1" applyBorder="1" applyAlignment="1">
      <alignment horizontal="left" vertical="center"/>
    </xf>
    <xf numFmtId="0" fontId="22" fillId="0" borderId="168" xfId="0" applyFont="1" applyBorder="1" applyAlignment="1">
      <alignment horizontal="left" vertical="center"/>
    </xf>
    <xf numFmtId="0" fontId="21" fillId="0" borderId="168" xfId="0" applyFont="1" applyBorder="1" applyAlignment="1">
      <alignment horizontal="center" vertical="center"/>
    </xf>
    <xf numFmtId="0" fontId="22" fillId="0" borderId="168" xfId="0" applyFont="1" applyBorder="1" applyAlignment="1">
      <alignment horizontal="center" vertical="center"/>
    </xf>
    <xf numFmtId="0" fontId="21" fillId="0" borderId="186" xfId="0" applyFont="1" applyBorder="1" applyAlignment="1">
      <alignment horizontal="center" vertical="center"/>
    </xf>
    <xf numFmtId="0" fontId="21" fillId="0" borderId="190" xfId="0" applyFont="1" applyBorder="1" applyAlignment="1">
      <alignment horizontal="center" vertical="center"/>
    </xf>
    <xf numFmtId="188" fontId="4" fillId="0" borderId="168" xfId="0" applyNumberFormat="1" applyFont="1" applyBorder="1" applyAlignment="1">
      <alignment horizontal="center" vertical="center"/>
    </xf>
    <xf numFmtId="49" fontId="21" fillId="0" borderId="0" xfId="0" applyNumberFormat="1" applyFont="1" applyAlignment="1">
      <alignment horizontal="left" vertical="top" wrapText="1"/>
    </xf>
    <xf numFmtId="178" fontId="61" fillId="0" borderId="0" xfId="0" applyNumberFormat="1" applyFont="1" applyAlignment="1">
      <alignment horizontal="center" vertical="center" shrinkToFit="1"/>
    </xf>
    <xf numFmtId="189" fontId="17" fillId="0" borderId="0" xfId="0" applyNumberFormat="1" applyFont="1" applyAlignment="1">
      <alignment horizontal="center" vertical="center"/>
    </xf>
    <xf numFmtId="187" fontId="4" fillId="0" borderId="16" xfId="0" applyNumberFormat="1" applyFont="1" applyBorder="1" applyAlignment="1">
      <alignment horizontal="right" vertical="center" shrinkToFit="1"/>
    </xf>
    <xf numFmtId="187" fontId="4" fillId="0" borderId="14" xfId="0" applyNumberFormat="1" applyFont="1" applyBorder="1" applyAlignment="1">
      <alignment horizontal="right" vertical="center" shrinkToFit="1"/>
    </xf>
    <xf numFmtId="177" fontId="16" fillId="0" borderId="18" xfId="0" applyNumberFormat="1" applyFont="1" applyBorder="1" applyAlignment="1">
      <alignment horizontal="right" vertical="center" shrinkToFit="1"/>
    </xf>
    <xf numFmtId="0" fontId="21" fillId="0" borderId="49"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35" xfId="0" applyFont="1" applyBorder="1" applyAlignment="1">
      <alignment horizontal="center" vertical="center" shrinkToFit="1"/>
    </xf>
    <xf numFmtId="0" fontId="21" fillId="0" borderId="12" xfId="0" applyFont="1" applyBorder="1" applyAlignment="1">
      <alignment horizontal="center" vertical="center"/>
    </xf>
    <xf numFmtId="0" fontId="21" fillId="0" borderId="13" xfId="0" applyFont="1" applyBorder="1" applyAlignment="1">
      <alignment horizontal="center" vertical="center"/>
    </xf>
  </cellXfs>
  <cellStyles count="83">
    <cellStyle name="20% - アクセント 1" xfId="1" builtinId="30" customBuiltin="1"/>
    <cellStyle name="20% - アクセント 1 2" xfId="42" xr:uid="{00000000-0005-0000-0000-000001000000}"/>
    <cellStyle name="20% - アクセント 2" xfId="2" builtinId="34" customBuiltin="1"/>
    <cellStyle name="20% - アクセント 2 2" xfId="43" xr:uid="{00000000-0005-0000-0000-000003000000}"/>
    <cellStyle name="20% - アクセント 3" xfId="3" builtinId="38" customBuiltin="1"/>
    <cellStyle name="20% - アクセント 3 2" xfId="44" xr:uid="{00000000-0005-0000-0000-000005000000}"/>
    <cellStyle name="20% - アクセント 4" xfId="4" builtinId="42" customBuiltin="1"/>
    <cellStyle name="20% - アクセント 4 2" xfId="45" xr:uid="{00000000-0005-0000-0000-000007000000}"/>
    <cellStyle name="20% - アクセント 5" xfId="5" builtinId="46" customBuiltin="1"/>
    <cellStyle name="20% - アクセント 5 2" xfId="46" xr:uid="{00000000-0005-0000-0000-000009000000}"/>
    <cellStyle name="20% - アクセント 6" xfId="6" builtinId="50" customBuiltin="1"/>
    <cellStyle name="20% - アクセント 6 2" xfId="47" xr:uid="{00000000-0005-0000-0000-00000B000000}"/>
    <cellStyle name="40% - アクセント 1" xfId="7" builtinId="31" customBuiltin="1"/>
    <cellStyle name="40% - アクセント 1 2" xfId="48" xr:uid="{00000000-0005-0000-0000-00000D000000}"/>
    <cellStyle name="40% - アクセント 2" xfId="8" builtinId="35" customBuiltin="1"/>
    <cellStyle name="40% - アクセント 2 2" xfId="49" xr:uid="{00000000-0005-0000-0000-00000F000000}"/>
    <cellStyle name="40% - アクセント 3" xfId="9" builtinId="39" customBuiltin="1"/>
    <cellStyle name="40% - アクセント 3 2" xfId="50" xr:uid="{00000000-0005-0000-0000-000011000000}"/>
    <cellStyle name="40% - アクセント 4" xfId="10" builtinId="43" customBuiltin="1"/>
    <cellStyle name="40% - アクセント 4 2" xfId="51" xr:uid="{00000000-0005-0000-0000-000013000000}"/>
    <cellStyle name="40% - アクセント 5" xfId="11" builtinId="47" customBuiltin="1"/>
    <cellStyle name="40% - アクセント 5 2" xfId="52" xr:uid="{00000000-0005-0000-0000-000015000000}"/>
    <cellStyle name="40% - アクセント 6" xfId="12" builtinId="51" customBuiltin="1"/>
    <cellStyle name="40% - アクセント 6 2" xfId="53" xr:uid="{00000000-0005-0000-0000-000017000000}"/>
    <cellStyle name="60% - アクセント 1" xfId="13" builtinId="32" customBuiltin="1"/>
    <cellStyle name="60% - アクセント 1 2" xfId="54" xr:uid="{00000000-0005-0000-0000-000019000000}"/>
    <cellStyle name="60% - アクセント 2" xfId="14" builtinId="36" customBuiltin="1"/>
    <cellStyle name="60% - アクセント 2 2" xfId="55" xr:uid="{00000000-0005-0000-0000-00001B000000}"/>
    <cellStyle name="60% - アクセント 3" xfId="15" builtinId="40" customBuiltin="1"/>
    <cellStyle name="60% - アクセント 3 2" xfId="56" xr:uid="{00000000-0005-0000-0000-00001D000000}"/>
    <cellStyle name="60% - アクセント 4" xfId="16" builtinId="44" customBuiltin="1"/>
    <cellStyle name="60% - アクセント 4 2" xfId="57" xr:uid="{00000000-0005-0000-0000-00001F000000}"/>
    <cellStyle name="60% - アクセント 5" xfId="17" builtinId="48" customBuiltin="1"/>
    <cellStyle name="60% - アクセント 5 2" xfId="58" xr:uid="{00000000-0005-0000-0000-000021000000}"/>
    <cellStyle name="60% - アクセント 6" xfId="18" builtinId="52" customBuiltin="1"/>
    <cellStyle name="60% - アクセント 6 2" xfId="59" xr:uid="{00000000-0005-0000-0000-000023000000}"/>
    <cellStyle name="アクセント 1" xfId="19" builtinId="29" customBuiltin="1"/>
    <cellStyle name="アクセント 1 2" xfId="60" xr:uid="{00000000-0005-0000-0000-000025000000}"/>
    <cellStyle name="アクセント 2" xfId="20" builtinId="33" customBuiltin="1"/>
    <cellStyle name="アクセント 2 2" xfId="61" xr:uid="{00000000-0005-0000-0000-000027000000}"/>
    <cellStyle name="アクセント 3" xfId="21" builtinId="37" customBuiltin="1"/>
    <cellStyle name="アクセント 3 2" xfId="62" xr:uid="{00000000-0005-0000-0000-000029000000}"/>
    <cellStyle name="アクセント 4" xfId="22" builtinId="41" customBuiltin="1"/>
    <cellStyle name="アクセント 4 2" xfId="63" xr:uid="{00000000-0005-0000-0000-00002B000000}"/>
    <cellStyle name="アクセント 5" xfId="23" builtinId="45" customBuiltin="1"/>
    <cellStyle name="アクセント 5 2" xfId="64" xr:uid="{00000000-0005-0000-0000-00002D000000}"/>
    <cellStyle name="アクセント 6" xfId="24" builtinId="49" customBuiltin="1"/>
    <cellStyle name="アクセント 6 2" xfId="65" xr:uid="{00000000-0005-0000-0000-00002F000000}"/>
    <cellStyle name="タイトル" xfId="25" builtinId="15" customBuiltin="1"/>
    <cellStyle name="タイトル 2" xfId="66" xr:uid="{00000000-0005-0000-0000-000031000000}"/>
    <cellStyle name="チェック セル" xfId="26" builtinId="23" customBuiltin="1"/>
    <cellStyle name="チェック セル 2" xfId="67" xr:uid="{00000000-0005-0000-0000-000033000000}"/>
    <cellStyle name="どちらでもない" xfId="27" builtinId="28" customBuiltin="1"/>
    <cellStyle name="どちらでもない 2" xfId="68" xr:uid="{00000000-0005-0000-0000-000035000000}"/>
    <cellStyle name="メモ" xfId="28" builtinId="10" customBuiltin="1"/>
    <cellStyle name="メモ 2" xfId="69" xr:uid="{00000000-0005-0000-0000-000037000000}"/>
    <cellStyle name="リンク セル" xfId="29" builtinId="24" customBuiltin="1"/>
    <cellStyle name="リンク セル 2" xfId="70" xr:uid="{00000000-0005-0000-0000-000039000000}"/>
    <cellStyle name="悪い" xfId="30" builtinId="27" customBuiltin="1"/>
    <cellStyle name="悪い 2" xfId="71" xr:uid="{00000000-0005-0000-0000-00003B000000}"/>
    <cellStyle name="計算" xfId="31" builtinId="22" customBuiltin="1"/>
    <cellStyle name="計算 2" xfId="72" xr:uid="{00000000-0005-0000-0000-00003D000000}"/>
    <cellStyle name="警告文" xfId="32" builtinId="11" customBuiltin="1"/>
    <cellStyle name="警告文 2" xfId="73" xr:uid="{00000000-0005-0000-0000-00003F000000}"/>
    <cellStyle name="見出し 1" xfId="33" builtinId="16" customBuiltin="1"/>
    <cellStyle name="見出し 1 2" xfId="74" xr:uid="{00000000-0005-0000-0000-000041000000}"/>
    <cellStyle name="見出し 2" xfId="34" builtinId="17" customBuiltin="1"/>
    <cellStyle name="見出し 2 2" xfId="75" xr:uid="{00000000-0005-0000-0000-000043000000}"/>
    <cellStyle name="見出し 3" xfId="35" builtinId="18" customBuiltin="1"/>
    <cellStyle name="見出し 3 2" xfId="76" xr:uid="{00000000-0005-0000-0000-000045000000}"/>
    <cellStyle name="見出し 4" xfId="36" builtinId="19" customBuiltin="1"/>
    <cellStyle name="見出し 4 2" xfId="77" xr:uid="{00000000-0005-0000-0000-000047000000}"/>
    <cellStyle name="集計" xfId="37" builtinId="25" customBuiltin="1"/>
    <cellStyle name="集計 2" xfId="78" xr:uid="{00000000-0005-0000-0000-000049000000}"/>
    <cellStyle name="出力" xfId="38" builtinId="21" customBuiltin="1"/>
    <cellStyle name="出力 2" xfId="79" xr:uid="{00000000-0005-0000-0000-00004B000000}"/>
    <cellStyle name="説明文" xfId="39" builtinId="53" customBuiltin="1"/>
    <cellStyle name="説明文 2" xfId="80" xr:uid="{00000000-0005-0000-0000-00004D000000}"/>
    <cellStyle name="入力" xfId="40" builtinId="20" customBuiltin="1"/>
    <cellStyle name="入力 2" xfId="81" xr:uid="{00000000-0005-0000-0000-00004F000000}"/>
    <cellStyle name="標準" xfId="0" builtinId="0"/>
    <cellStyle name="良い" xfId="41" builtinId="26" customBuiltin="1"/>
    <cellStyle name="良い 2" xfId="82" xr:uid="{00000000-0005-0000-0000-000052000000}"/>
  </cellStyles>
  <dxfs count="0"/>
  <tableStyles count="0" defaultTableStyle="TableStyleMedium2" defaultPivotStyle="PivotStyleLight16"/>
  <colors>
    <mruColors>
      <color rgb="FFCCCCFF"/>
      <color rgb="FFCCFFCC"/>
      <color rgb="FFFFCCCC"/>
      <color rgb="FFFFFF99"/>
      <color rgb="FFFFFFCC"/>
      <color rgb="FFFFFF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10-EC42-11CE-9E0D-00AA006002F3}" ax:persistence="persistStreamInit" r:id="rId1"/>
</file>

<file path=xl/activeX/activeX67.xml><?xml version="1.0" encoding="utf-8"?>
<ax:ocx xmlns:ax="http://schemas.microsoft.com/office/2006/activeX" xmlns:r="http://schemas.openxmlformats.org/officeDocument/2006/relationships" ax:classid="{8BD21D10-EC42-11CE-9E0D-00AA006002F3}" ax:persistence="persistStreamInit" r:id="rId1"/>
</file>

<file path=xl/activeX/activeX68.xml><?xml version="1.0" encoding="utf-8"?>
<ax:ocx xmlns:ax="http://schemas.microsoft.com/office/2006/activeX" xmlns:r="http://schemas.openxmlformats.org/officeDocument/2006/relationships" ax:classid="{8BD21D10-EC42-11CE-9E0D-00AA006002F3}" ax:persistence="persistStreamInit" r:id="rId1"/>
</file>

<file path=xl/activeX/activeX69.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1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34.emf"/><Relationship Id="rId18" Type="http://schemas.openxmlformats.org/officeDocument/2006/relationships/image" Target="../media/image29.emf"/><Relationship Id="rId26" Type="http://schemas.openxmlformats.org/officeDocument/2006/relationships/image" Target="../media/image21.emf"/><Relationship Id="rId39" Type="http://schemas.openxmlformats.org/officeDocument/2006/relationships/image" Target="../media/image5.emf"/><Relationship Id="rId21" Type="http://schemas.openxmlformats.org/officeDocument/2006/relationships/image" Target="../media/image26.emf"/><Relationship Id="rId34" Type="http://schemas.openxmlformats.org/officeDocument/2006/relationships/image" Target="../media/image11.emf"/><Relationship Id="rId42" Type="http://schemas.openxmlformats.org/officeDocument/2006/relationships/image" Target="../media/image2.emf"/><Relationship Id="rId7" Type="http://schemas.openxmlformats.org/officeDocument/2006/relationships/image" Target="../media/image22.emf"/><Relationship Id="rId2" Type="http://schemas.openxmlformats.org/officeDocument/2006/relationships/image" Target="../media/image10.emf"/><Relationship Id="rId16" Type="http://schemas.openxmlformats.org/officeDocument/2006/relationships/image" Target="../media/image31.emf"/><Relationship Id="rId20" Type="http://schemas.openxmlformats.org/officeDocument/2006/relationships/image" Target="../media/image27.emf"/><Relationship Id="rId29" Type="http://schemas.openxmlformats.org/officeDocument/2006/relationships/image" Target="../media/image17.emf"/><Relationship Id="rId41" Type="http://schemas.openxmlformats.org/officeDocument/2006/relationships/image" Target="../media/image3.emf"/><Relationship Id="rId1" Type="http://schemas.openxmlformats.org/officeDocument/2006/relationships/image" Target="../media/image43.emf"/><Relationship Id="rId6" Type="http://schemas.openxmlformats.org/officeDocument/2006/relationships/image" Target="../media/image40.emf"/><Relationship Id="rId11" Type="http://schemas.openxmlformats.org/officeDocument/2006/relationships/image" Target="../media/image36.emf"/><Relationship Id="rId24" Type="http://schemas.openxmlformats.org/officeDocument/2006/relationships/image" Target="../media/image23.emf"/><Relationship Id="rId32" Type="http://schemas.openxmlformats.org/officeDocument/2006/relationships/image" Target="../media/image13.emf"/><Relationship Id="rId37" Type="http://schemas.openxmlformats.org/officeDocument/2006/relationships/image" Target="../media/image7.emf"/><Relationship Id="rId40" Type="http://schemas.openxmlformats.org/officeDocument/2006/relationships/image" Target="../media/image4.emf"/><Relationship Id="rId5" Type="http://schemas.openxmlformats.org/officeDocument/2006/relationships/image" Target="../media/image41.emf"/><Relationship Id="rId15" Type="http://schemas.openxmlformats.org/officeDocument/2006/relationships/image" Target="../media/image32.emf"/><Relationship Id="rId23" Type="http://schemas.openxmlformats.org/officeDocument/2006/relationships/image" Target="../media/image24.emf"/><Relationship Id="rId28" Type="http://schemas.openxmlformats.org/officeDocument/2006/relationships/image" Target="../media/image18.emf"/><Relationship Id="rId36" Type="http://schemas.openxmlformats.org/officeDocument/2006/relationships/image" Target="../media/image8.emf"/><Relationship Id="rId10" Type="http://schemas.openxmlformats.org/officeDocument/2006/relationships/image" Target="../media/image37.emf"/><Relationship Id="rId19" Type="http://schemas.openxmlformats.org/officeDocument/2006/relationships/image" Target="../media/image28.emf"/><Relationship Id="rId31" Type="http://schemas.openxmlformats.org/officeDocument/2006/relationships/image" Target="../media/image14.emf"/><Relationship Id="rId4" Type="http://schemas.openxmlformats.org/officeDocument/2006/relationships/image" Target="../media/image42.emf"/><Relationship Id="rId9" Type="http://schemas.openxmlformats.org/officeDocument/2006/relationships/image" Target="../media/image38.emf"/><Relationship Id="rId14" Type="http://schemas.openxmlformats.org/officeDocument/2006/relationships/image" Target="../media/image33.emf"/><Relationship Id="rId22" Type="http://schemas.openxmlformats.org/officeDocument/2006/relationships/image" Target="../media/image25.emf"/><Relationship Id="rId27" Type="http://schemas.openxmlformats.org/officeDocument/2006/relationships/image" Target="../media/image19.emf"/><Relationship Id="rId30" Type="http://schemas.openxmlformats.org/officeDocument/2006/relationships/image" Target="../media/image16.emf"/><Relationship Id="rId35" Type="http://schemas.openxmlformats.org/officeDocument/2006/relationships/image" Target="../media/image9.emf"/><Relationship Id="rId43" Type="http://schemas.openxmlformats.org/officeDocument/2006/relationships/image" Target="../media/image1.emf"/><Relationship Id="rId8" Type="http://schemas.openxmlformats.org/officeDocument/2006/relationships/image" Target="../media/image39.emf"/><Relationship Id="rId3" Type="http://schemas.openxmlformats.org/officeDocument/2006/relationships/image" Target="../media/image15.emf"/><Relationship Id="rId12" Type="http://schemas.openxmlformats.org/officeDocument/2006/relationships/image" Target="../media/image35.emf"/><Relationship Id="rId17" Type="http://schemas.openxmlformats.org/officeDocument/2006/relationships/image" Target="../media/image30.emf"/><Relationship Id="rId25" Type="http://schemas.openxmlformats.org/officeDocument/2006/relationships/image" Target="../media/image20.emf"/><Relationship Id="rId33" Type="http://schemas.openxmlformats.org/officeDocument/2006/relationships/image" Target="../media/image12.emf"/><Relationship Id="rId38"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38100</xdr:colOff>
          <xdr:row>8</xdr:row>
          <xdr:rowOff>28575</xdr:rowOff>
        </xdr:from>
        <xdr:to>
          <xdr:col>9</xdr:col>
          <xdr:colOff>9525</xdr:colOff>
          <xdr:row>8</xdr:row>
          <xdr:rowOff>257175</xdr:rowOff>
        </xdr:to>
        <xdr:sp macro="" textlink="">
          <xdr:nvSpPr>
            <xdr:cNvPr id="20528" name="cmbYear1" hidden="1">
              <a:extLst>
                <a:ext uri="{63B3BB69-23CF-44E3-9099-C40C66FF867C}">
                  <a14:compatExt spid="_x0000_s20528"/>
                </a:ext>
                <a:ext uri="{FF2B5EF4-FFF2-40B4-BE49-F238E27FC236}">
                  <a16:creationId xmlns:a16="http://schemas.microsoft.com/office/drawing/2014/main" id="{00000000-0008-0000-0000-00003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xdr:row>
          <xdr:rowOff>28575</xdr:rowOff>
        </xdr:from>
        <xdr:to>
          <xdr:col>14</xdr:col>
          <xdr:colOff>161925</xdr:colOff>
          <xdr:row>8</xdr:row>
          <xdr:rowOff>257175</xdr:rowOff>
        </xdr:to>
        <xdr:sp macro="" textlink="">
          <xdr:nvSpPr>
            <xdr:cNvPr id="20529" name="cmbMonth1" hidden="1">
              <a:extLst>
                <a:ext uri="{63B3BB69-23CF-44E3-9099-C40C66FF867C}">
                  <a14:compatExt spid="_x0000_s20529"/>
                </a:ext>
                <a:ext uri="{FF2B5EF4-FFF2-40B4-BE49-F238E27FC236}">
                  <a16:creationId xmlns:a16="http://schemas.microsoft.com/office/drawing/2014/main" id="{00000000-0008-0000-0000-00003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8</xdr:row>
          <xdr:rowOff>28575</xdr:rowOff>
        </xdr:from>
        <xdr:to>
          <xdr:col>11</xdr:col>
          <xdr:colOff>28575</xdr:colOff>
          <xdr:row>8</xdr:row>
          <xdr:rowOff>257175</xdr:rowOff>
        </xdr:to>
        <xdr:sp macro="" textlink="">
          <xdr:nvSpPr>
            <xdr:cNvPr id="20530" name="txtYear1" hidden="1">
              <a:extLst>
                <a:ext uri="{63B3BB69-23CF-44E3-9099-C40C66FF867C}">
                  <a14:compatExt spid="_x0000_s20530"/>
                </a:ext>
                <a:ext uri="{FF2B5EF4-FFF2-40B4-BE49-F238E27FC236}">
                  <a16:creationId xmlns:a16="http://schemas.microsoft.com/office/drawing/2014/main" id="{00000000-0008-0000-0000-00003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8</xdr:row>
          <xdr:rowOff>28575</xdr:rowOff>
        </xdr:from>
        <xdr:to>
          <xdr:col>18</xdr:col>
          <xdr:colOff>180975</xdr:colOff>
          <xdr:row>8</xdr:row>
          <xdr:rowOff>257175</xdr:rowOff>
        </xdr:to>
        <xdr:sp macro="" textlink="">
          <xdr:nvSpPr>
            <xdr:cNvPr id="20533" name="cmbDay1" hidden="1">
              <a:extLst>
                <a:ext uri="{63B3BB69-23CF-44E3-9099-C40C66FF867C}">
                  <a14:compatExt spid="_x0000_s20533"/>
                </a:ext>
                <a:ext uri="{FF2B5EF4-FFF2-40B4-BE49-F238E27FC236}">
                  <a16:creationId xmlns:a16="http://schemas.microsoft.com/office/drawing/2014/main" id="{00000000-0008-0000-0000-00003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25</xdr:row>
          <xdr:rowOff>9525</xdr:rowOff>
        </xdr:from>
        <xdr:to>
          <xdr:col>11</xdr:col>
          <xdr:colOff>28575</xdr:colOff>
          <xdr:row>25</xdr:row>
          <xdr:rowOff>238125</xdr:rowOff>
        </xdr:to>
        <xdr:sp macro="" textlink="">
          <xdr:nvSpPr>
            <xdr:cNvPr id="20539" name="txtYear4" hidden="1">
              <a:extLst>
                <a:ext uri="{63B3BB69-23CF-44E3-9099-C40C66FF867C}">
                  <a14:compatExt spid="_x0000_s20539"/>
                </a:ext>
                <a:ext uri="{FF2B5EF4-FFF2-40B4-BE49-F238E27FC236}">
                  <a16:creationId xmlns:a16="http://schemas.microsoft.com/office/drawing/2014/main" id="{00000000-0008-0000-0000-00003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123825</xdr:colOff>
          <xdr:row>26</xdr:row>
          <xdr:rowOff>238125</xdr:rowOff>
        </xdr:from>
        <xdr:to>
          <xdr:col>28</xdr:col>
          <xdr:colOff>523875</xdr:colOff>
          <xdr:row>27</xdr:row>
          <xdr:rowOff>200025</xdr:rowOff>
        </xdr:to>
        <xdr:sp macro="" textlink="">
          <xdr:nvSpPr>
            <xdr:cNvPr id="20540" name="txtYear5" hidden="1">
              <a:extLst>
                <a:ext uri="{63B3BB69-23CF-44E3-9099-C40C66FF867C}">
                  <a14:compatExt spid="_x0000_s20540"/>
                </a:ext>
                <a:ext uri="{FF2B5EF4-FFF2-40B4-BE49-F238E27FC236}">
                  <a16:creationId xmlns:a16="http://schemas.microsoft.com/office/drawing/2014/main" id="{00000000-0008-0000-0000-00003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28</xdr:row>
          <xdr:rowOff>238125</xdr:rowOff>
        </xdr:from>
        <xdr:to>
          <xdr:col>28</xdr:col>
          <xdr:colOff>533400</xdr:colOff>
          <xdr:row>29</xdr:row>
          <xdr:rowOff>200025</xdr:rowOff>
        </xdr:to>
        <xdr:sp macro="" textlink="">
          <xdr:nvSpPr>
            <xdr:cNvPr id="20541" name="txtYear6" hidden="1">
              <a:extLst>
                <a:ext uri="{63B3BB69-23CF-44E3-9099-C40C66FF867C}">
                  <a14:compatExt spid="_x0000_s20541"/>
                </a:ext>
                <a:ext uri="{FF2B5EF4-FFF2-40B4-BE49-F238E27FC236}">
                  <a16:creationId xmlns:a16="http://schemas.microsoft.com/office/drawing/2014/main" id="{00000000-0008-0000-0000-00003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123825</xdr:colOff>
          <xdr:row>31</xdr:row>
          <xdr:rowOff>47625</xdr:rowOff>
        </xdr:from>
        <xdr:to>
          <xdr:col>28</xdr:col>
          <xdr:colOff>523875</xdr:colOff>
          <xdr:row>32</xdr:row>
          <xdr:rowOff>9525</xdr:rowOff>
        </xdr:to>
        <xdr:sp macro="" textlink="">
          <xdr:nvSpPr>
            <xdr:cNvPr id="20542" name="txtYear7" hidden="1">
              <a:extLst>
                <a:ext uri="{63B3BB69-23CF-44E3-9099-C40C66FF867C}">
                  <a14:compatExt spid="_x0000_s20542"/>
                </a:ext>
                <a:ext uri="{FF2B5EF4-FFF2-40B4-BE49-F238E27FC236}">
                  <a16:creationId xmlns:a16="http://schemas.microsoft.com/office/drawing/2014/main" id="{00000000-0008-0000-0000-00003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47</xdr:row>
          <xdr:rowOff>28575</xdr:rowOff>
        </xdr:from>
        <xdr:to>
          <xdr:col>14</xdr:col>
          <xdr:colOff>161925</xdr:colOff>
          <xdr:row>47</xdr:row>
          <xdr:rowOff>257175</xdr:rowOff>
        </xdr:to>
        <xdr:sp macro="" textlink="">
          <xdr:nvSpPr>
            <xdr:cNvPr id="20552" name="cmbMonth8" hidden="1">
              <a:extLst>
                <a:ext uri="{63B3BB69-23CF-44E3-9099-C40C66FF867C}">
                  <a14:compatExt spid="_x0000_s20552"/>
                </a:ext>
                <a:ext uri="{FF2B5EF4-FFF2-40B4-BE49-F238E27FC236}">
                  <a16:creationId xmlns:a16="http://schemas.microsoft.com/office/drawing/2014/main" id="{00000000-0008-0000-0000-00004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47</xdr:row>
          <xdr:rowOff>28575</xdr:rowOff>
        </xdr:from>
        <xdr:to>
          <xdr:col>11</xdr:col>
          <xdr:colOff>28575</xdr:colOff>
          <xdr:row>47</xdr:row>
          <xdr:rowOff>257175</xdr:rowOff>
        </xdr:to>
        <xdr:sp macro="" textlink="">
          <xdr:nvSpPr>
            <xdr:cNvPr id="20553" name="txtYear8" hidden="1">
              <a:extLst>
                <a:ext uri="{63B3BB69-23CF-44E3-9099-C40C66FF867C}">
                  <a14:compatExt spid="_x0000_s20553"/>
                </a:ext>
                <a:ext uri="{FF2B5EF4-FFF2-40B4-BE49-F238E27FC236}">
                  <a16:creationId xmlns:a16="http://schemas.microsoft.com/office/drawing/2014/main" id="{00000000-0008-0000-0000-00004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47</xdr:row>
          <xdr:rowOff>28575</xdr:rowOff>
        </xdr:from>
        <xdr:to>
          <xdr:col>18</xdr:col>
          <xdr:colOff>180975</xdr:colOff>
          <xdr:row>47</xdr:row>
          <xdr:rowOff>257175</xdr:rowOff>
        </xdr:to>
        <xdr:sp macro="" textlink="">
          <xdr:nvSpPr>
            <xdr:cNvPr id="20554" name="cmbDay8" hidden="1">
              <a:extLst>
                <a:ext uri="{63B3BB69-23CF-44E3-9099-C40C66FF867C}">
                  <a14:compatExt spid="_x0000_s20554"/>
                </a:ext>
                <a:ext uri="{FF2B5EF4-FFF2-40B4-BE49-F238E27FC236}">
                  <a16:creationId xmlns:a16="http://schemas.microsoft.com/office/drawing/2014/main" id="{00000000-0008-0000-0000-00004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51</xdr:row>
          <xdr:rowOff>28575</xdr:rowOff>
        </xdr:from>
        <xdr:to>
          <xdr:col>14</xdr:col>
          <xdr:colOff>161925</xdr:colOff>
          <xdr:row>51</xdr:row>
          <xdr:rowOff>257175</xdr:rowOff>
        </xdr:to>
        <xdr:sp macro="" textlink="">
          <xdr:nvSpPr>
            <xdr:cNvPr id="20560" name="cmbMonth10" hidden="1">
              <a:extLst>
                <a:ext uri="{63B3BB69-23CF-44E3-9099-C40C66FF867C}">
                  <a14:compatExt spid="_x0000_s20560"/>
                </a:ext>
                <a:ext uri="{FF2B5EF4-FFF2-40B4-BE49-F238E27FC236}">
                  <a16:creationId xmlns:a16="http://schemas.microsoft.com/office/drawing/2014/main" id="{00000000-0008-0000-0000-00005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28575</xdr:rowOff>
        </xdr:from>
        <xdr:to>
          <xdr:col>11</xdr:col>
          <xdr:colOff>28575</xdr:colOff>
          <xdr:row>51</xdr:row>
          <xdr:rowOff>257175</xdr:rowOff>
        </xdr:to>
        <xdr:sp macro="" textlink="">
          <xdr:nvSpPr>
            <xdr:cNvPr id="20561" name="txtYear10" hidden="1">
              <a:extLst>
                <a:ext uri="{63B3BB69-23CF-44E3-9099-C40C66FF867C}">
                  <a14:compatExt spid="_x0000_s20561"/>
                </a:ext>
                <a:ext uri="{FF2B5EF4-FFF2-40B4-BE49-F238E27FC236}">
                  <a16:creationId xmlns:a16="http://schemas.microsoft.com/office/drawing/2014/main" id="{00000000-0008-0000-0000-00005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51</xdr:row>
          <xdr:rowOff>28575</xdr:rowOff>
        </xdr:from>
        <xdr:to>
          <xdr:col>18</xdr:col>
          <xdr:colOff>180975</xdr:colOff>
          <xdr:row>51</xdr:row>
          <xdr:rowOff>257175</xdr:rowOff>
        </xdr:to>
        <xdr:sp macro="" textlink="">
          <xdr:nvSpPr>
            <xdr:cNvPr id="20562" name="cmbDay10" hidden="1">
              <a:extLst>
                <a:ext uri="{63B3BB69-23CF-44E3-9099-C40C66FF867C}">
                  <a14:compatExt spid="_x0000_s20562"/>
                </a:ext>
                <a:ext uri="{FF2B5EF4-FFF2-40B4-BE49-F238E27FC236}">
                  <a16:creationId xmlns:a16="http://schemas.microsoft.com/office/drawing/2014/main" id="{00000000-0008-0000-0000-00005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64</xdr:row>
          <xdr:rowOff>28575</xdr:rowOff>
        </xdr:from>
        <xdr:to>
          <xdr:col>14</xdr:col>
          <xdr:colOff>161925</xdr:colOff>
          <xdr:row>64</xdr:row>
          <xdr:rowOff>257175</xdr:rowOff>
        </xdr:to>
        <xdr:sp macro="" textlink="">
          <xdr:nvSpPr>
            <xdr:cNvPr id="20564" name="cmbMonth11" hidden="1">
              <a:extLst>
                <a:ext uri="{63B3BB69-23CF-44E3-9099-C40C66FF867C}">
                  <a14:compatExt spid="_x0000_s20564"/>
                </a:ext>
                <a:ext uri="{FF2B5EF4-FFF2-40B4-BE49-F238E27FC236}">
                  <a16:creationId xmlns:a16="http://schemas.microsoft.com/office/drawing/2014/main" id="{00000000-0008-0000-0000-00005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64</xdr:row>
          <xdr:rowOff>28575</xdr:rowOff>
        </xdr:from>
        <xdr:to>
          <xdr:col>11</xdr:col>
          <xdr:colOff>28575</xdr:colOff>
          <xdr:row>64</xdr:row>
          <xdr:rowOff>257175</xdr:rowOff>
        </xdr:to>
        <xdr:sp macro="" textlink="">
          <xdr:nvSpPr>
            <xdr:cNvPr id="20565" name="txtYear11" hidden="1">
              <a:extLst>
                <a:ext uri="{63B3BB69-23CF-44E3-9099-C40C66FF867C}">
                  <a14:compatExt spid="_x0000_s20565"/>
                </a:ext>
                <a:ext uri="{FF2B5EF4-FFF2-40B4-BE49-F238E27FC236}">
                  <a16:creationId xmlns:a16="http://schemas.microsoft.com/office/drawing/2014/main" id="{00000000-0008-0000-0000-00005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64</xdr:row>
          <xdr:rowOff>28575</xdr:rowOff>
        </xdr:from>
        <xdr:to>
          <xdr:col>18</xdr:col>
          <xdr:colOff>180975</xdr:colOff>
          <xdr:row>64</xdr:row>
          <xdr:rowOff>257175</xdr:rowOff>
        </xdr:to>
        <xdr:sp macro="" textlink="">
          <xdr:nvSpPr>
            <xdr:cNvPr id="20566" name="cmbDay11" hidden="1">
              <a:extLst>
                <a:ext uri="{63B3BB69-23CF-44E3-9099-C40C66FF867C}">
                  <a14:compatExt spid="_x0000_s20566"/>
                </a:ext>
                <a:ext uri="{FF2B5EF4-FFF2-40B4-BE49-F238E27FC236}">
                  <a16:creationId xmlns:a16="http://schemas.microsoft.com/office/drawing/2014/main" id="{00000000-0008-0000-0000-00005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65</xdr:row>
          <xdr:rowOff>28575</xdr:rowOff>
        </xdr:from>
        <xdr:to>
          <xdr:col>14</xdr:col>
          <xdr:colOff>161925</xdr:colOff>
          <xdr:row>65</xdr:row>
          <xdr:rowOff>257175</xdr:rowOff>
        </xdr:to>
        <xdr:sp macro="" textlink="">
          <xdr:nvSpPr>
            <xdr:cNvPr id="20568" name="cmbMonth12" hidden="1">
              <a:extLst>
                <a:ext uri="{63B3BB69-23CF-44E3-9099-C40C66FF867C}">
                  <a14:compatExt spid="_x0000_s20568"/>
                </a:ext>
                <a:ext uri="{FF2B5EF4-FFF2-40B4-BE49-F238E27FC236}">
                  <a16:creationId xmlns:a16="http://schemas.microsoft.com/office/drawing/2014/main" id="{00000000-0008-0000-0000-00005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65</xdr:row>
          <xdr:rowOff>28575</xdr:rowOff>
        </xdr:from>
        <xdr:to>
          <xdr:col>11</xdr:col>
          <xdr:colOff>28575</xdr:colOff>
          <xdr:row>65</xdr:row>
          <xdr:rowOff>257175</xdr:rowOff>
        </xdr:to>
        <xdr:sp macro="" textlink="">
          <xdr:nvSpPr>
            <xdr:cNvPr id="20569" name="txtYear12" hidden="1">
              <a:extLst>
                <a:ext uri="{63B3BB69-23CF-44E3-9099-C40C66FF867C}">
                  <a14:compatExt spid="_x0000_s20569"/>
                </a:ext>
                <a:ext uri="{FF2B5EF4-FFF2-40B4-BE49-F238E27FC236}">
                  <a16:creationId xmlns:a16="http://schemas.microsoft.com/office/drawing/2014/main" id="{00000000-0008-0000-0000-00005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65</xdr:row>
          <xdr:rowOff>28575</xdr:rowOff>
        </xdr:from>
        <xdr:to>
          <xdr:col>18</xdr:col>
          <xdr:colOff>180975</xdr:colOff>
          <xdr:row>65</xdr:row>
          <xdr:rowOff>257175</xdr:rowOff>
        </xdr:to>
        <xdr:sp macro="" textlink="">
          <xdr:nvSpPr>
            <xdr:cNvPr id="20570" name="cmbDay12" hidden="1">
              <a:extLst>
                <a:ext uri="{63B3BB69-23CF-44E3-9099-C40C66FF867C}">
                  <a14:compatExt spid="_x0000_s20570"/>
                </a:ext>
                <a:ext uri="{FF2B5EF4-FFF2-40B4-BE49-F238E27FC236}">
                  <a16:creationId xmlns:a16="http://schemas.microsoft.com/office/drawing/2014/main" id="{00000000-0008-0000-0000-00005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28575</xdr:rowOff>
        </xdr:from>
        <xdr:to>
          <xdr:col>25</xdr:col>
          <xdr:colOff>123825</xdr:colOff>
          <xdr:row>41</xdr:row>
          <xdr:rowOff>257175</xdr:rowOff>
        </xdr:to>
        <xdr:sp macro="" textlink="">
          <xdr:nvSpPr>
            <xdr:cNvPr id="20580" name="cmbSgs0" hidden="1">
              <a:extLst>
                <a:ext uri="{63B3BB69-23CF-44E3-9099-C40C66FF867C}">
                  <a14:compatExt spid="_x0000_s20580"/>
                </a:ext>
                <a:ext uri="{FF2B5EF4-FFF2-40B4-BE49-F238E27FC236}">
                  <a16:creationId xmlns:a16="http://schemas.microsoft.com/office/drawing/2014/main" id="{00000000-0008-0000-0000-00006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71</xdr:row>
          <xdr:rowOff>28575</xdr:rowOff>
        </xdr:from>
        <xdr:to>
          <xdr:col>25</xdr:col>
          <xdr:colOff>152400</xdr:colOff>
          <xdr:row>71</xdr:row>
          <xdr:rowOff>257175</xdr:rowOff>
        </xdr:to>
        <xdr:sp macro="" textlink="">
          <xdr:nvSpPr>
            <xdr:cNvPr id="20581" name="cmbSgb" hidden="1">
              <a:extLst>
                <a:ext uri="{63B3BB69-23CF-44E3-9099-C40C66FF867C}">
                  <a14:compatExt spid="_x0000_s20581"/>
                </a:ext>
                <a:ext uri="{FF2B5EF4-FFF2-40B4-BE49-F238E27FC236}">
                  <a16:creationId xmlns:a16="http://schemas.microsoft.com/office/drawing/2014/main" id="{00000000-0008-0000-0000-00006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74</xdr:row>
          <xdr:rowOff>28575</xdr:rowOff>
        </xdr:from>
        <xdr:to>
          <xdr:col>25</xdr:col>
          <xdr:colOff>152400</xdr:colOff>
          <xdr:row>74</xdr:row>
          <xdr:rowOff>257175</xdr:rowOff>
        </xdr:to>
        <xdr:sp macro="" textlink="">
          <xdr:nvSpPr>
            <xdr:cNvPr id="20582" name="cmbSgk" hidden="1">
              <a:extLst>
                <a:ext uri="{63B3BB69-23CF-44E3-9099-C40C66FF867C}">
                  <a14:compatExt spid="_x0000_s20582"/>
                </a:ext>
                <a:ext uri="{FF2B5EF4-FFF2-40B4-BE49-F238E27FC236}">
                  <a16:creationId xmlns:a16="http://schemas.microsoft.com/office/drawing/2014/main" id="{00000000-0008-0000-0000-00006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73</xdr:row>
          <xdr:rowOff>28575</xdr:rowOff>
        </xdr:from>
        <xdr:to>
          <xdr:col>25</xdr:col>
          <xdr:colOff>152400</xdr:colOff>
          <xdr:row>73</xdr:row>
          <xdr:rowOff>257175</xdr:rowOff>
        </xdr:to>
        <xdr:sp macro="" textlink="">
          <xdr:nvSpPr>
            <xdr:cNvPr id="20583" name="cmbSgs1" hidden="1">
              <a:extLst>
                <a:ext uri="{63B3BB69-23CF-44E3-9099-C40C66FF867C}">
                  <a14:compatExt spid="_x0000_s20583"/>
                </a:ext>
                <a:ext uri="{FF2B5EF4-FFF2-40B4-BE49-F238E27FC236}">
                  <a16:creationId xmlns:a16="http://schemas.microsoft.com/office/drawing/2014/main" id="{00000000-0008-0000-0000-00006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75</xdr:row>
          <xdr:rowOff>28575</xdr:rowOff>
        </xdr:from>
        <xdr:to>
          <xdr:col>25</xdr:col>
          <xdr:colOff>152400</xdr:colOff>
          <xdr:row>75</xdr:row>
          <xdr:rowOff>257175</xdr:rowOff>
        </xdr:to>
        <xdr:sp macro="" textlink="">
          <xdr:nvSpPr>
            <xdr:cNvPr id="20584" name="cmbHhg" hidden="1">
              <a:extLst>
                <a:ext uri="{63B3BB69-23CF-44E3-9099-C40C66FF867C}">
                  <a14:compatExt spid="_x0000_s20584"/>
                </a:ext>
                <a:ext uri="{FF2B5EF4-FFF2-40B4-BE49-F238E27FC236}">
                  <a16:creationId xmlns:a16="http://schemas.microsoft.com/office/drawing/2014/main" id="{00000000-0008-0000-0000-00006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xdr:row>
          <xdr:rowOff>28575</xdr:rowOff>
        </xdr:from>
        <xdr:to>
          <xdr:col>10</xdr:col>
          <xdr:colOff>152400</xdr:colOff>
          <xdr:row>8</xdr:row>
          <xdr:rowOff>0</xdr:rowOff>
        </xdr:to>
        <xdr:sp macro="" textlink="">
          <xdr:nvSpPr>
            <xdr:cNvPr id="20592" name="CheckBox1" hidden="1">
              <a:extLst>
                <a:ext uri="{63B3BB69-23CF-44E3-9099-C40C66FF867C}">
                  <a14:compatExt spid="_x0000_s20592"/>
                </a:ext>
                <a:ext uri="{FF2B5EF4-FFF2-40B4-BE49-F238E27FC236}">
                  <a16:creationId xmlns:a16="http://schemas.microsoft.com/office/drawing/2014/main" id="{00000000-0008-0000-0000-00007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xdr:row>
          <xdr:rowOff>28575</xdr:rowOff>
        </xdr:from>
        <xdr:to>
          <xdr:col>14</xdr:col>
          <xdr:colOff>152400</xdr:colOff>
          <xdr:row>8</xdr:row>
          <xdr:rowOff>0</xdr:rowOff>
        </xdr:to>
        <xdr:sp macro="" textlink="">
          <xdr:nvSpPr>
            <xdr:cNvPr id="20593" name="CheckBox2" hidden="1">
              <a:extLst>
                <a:ext uri="{63B3BB69-23CF-44E3-9099-C40C66FF867C}">
                  <a14:compatExt spid="_x0000_s20593"/>
                </a:ext>
                <a:ext uri="{FF2B5EF4-FFF2-40B4-BE49-F238E27FC236}">
                  <a16:creationId xmlns:a16="http://schemas.microsoft.com/office/drawing/2014/main" id="{00000000-0008-0000-0000-00007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28575</xdr:rowOff>
        </xdr:from>
        <xdr:to>
          <xdr:col>11</xdr:col>
          <xdr:colOff>66675</xdr:colOff>
          <xdr:row>11</xdr:row>
          <xdr:rowOff>0</xdr:rowOff>
        </xdr:to>
        <xdr:sp macro="" textlink="">
          <xdr:nvSpPr>
            <xdr:cNvPr id="20595" name="CheckBox3" hidden="1">
              <a:extLst>
                <a:ext uri="{63B3BB69-23CF-44E3-9099-C40C66FF867C}">
                  <a14:compatExt spid="_x0000_s20595"/>
                </a:ext>
                <a:ext uri="{FF2B5EF4-FFF2-40B4-BE49-F238E27FC236}">
                  <a16:creationId xmlns:a16="http://schemas.microsoft.com/office/drawing/2014/main" id="{00000000-0008-0000-0000-00007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xdr:row>
          <xdr:rowOff>28575</xdr:rowOff>
        </xdr:from>
        <xdr:to>
          <xdr:col>15</xdr:col>
          <xdr:colOff>66675</xdr:colOff>
          <xdr:row>11</xdr:row>
          <xdr:rowOff>0</xdr:rowOff>
        </xdr:to>
        <xdr:sp macro="" textlink="">
          <xdr:nvSpPr>
            <xdr:cNvPr id="20596" name="CheckBox4" hidden="1">
              <a:extLst>
                <a:ext uri="{63B3BB69-23CF-44E3-9099-C40C66FF867C}">
                  <a14:compatExt spid="_x0000_s20596"/>
                </a:ext>
                <a:ext uri="{FF2B5EF4-FFF2-40B4-BE49-F238E27FC236}">
                  <a16:creationId xmlns:a16="http://schemas.microsoft.com/office/drawing/2014/main" id="{00000000-0008-0000-0000-00007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28575</xdr:rowOff>
        </xdr:from>
        <xdr:to>
          <xdr:col>10</xdr:col>
          <xdr:colOff>123825</xdr:colOff>
          <xdr:row>12</xdr:row>
          <xdr:rowOff>0</xdr:rowOff>
        </xdr:to>
        <xdr:sp macro="" textlink="">
          <xdr:nvSpPr>
            <xdr:cNvPr id="20597" name="CheckBox5" hidden="1">
              <a:extLst>
                <a:ext uri="{63B3BB69-23CF-44E3-9099-C40C66FF867C}">
                  <a14:compatExt spid="_x0000_s20597"/>
                </a:ext>
                <a:ext uri="{FF2B5EF4-FFF2-40B4-BE49-F238E27FC236}">
                  <a16:creationId xmlns:a16="http://schemas.microsoft.com/office/drawing/2014/main" id="{00000000-0008-0000-0000-00007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11</xdr:row>
          <xdr:rowOff>28575</xdr:rowOff>
        </xdr:from>
        <xdr:to>
          <xdr:col>14</xdr:col>
          <xdr:colOff>123825</xdr:colOff>
          <xdr:row>12</xdr:row>
          <xdr:rowOff>0</xdr:rowOff>
        </xdr:to>
        <xdr:sp macro="" textlink="">
          <xdr:nvSpPr>
            <xdr:cNvPr id="20598" name="CheckBox6" hidden="1">
              <a:extLst>
                <a:ext uri="{63B3BB69-23CF-44E3-9099-C40C66FF867C}">
                  <a14:compatExt spid="_x0000_s20598"/>
                </a:ext>
                <a:ext uri="{FF2B5EF4-FFF2-40B4-BE49-F238E27FC236}">
                  <a16:creationId xmlns:a16="http://schemas.microsoft.com/office/drawing/2014/main" id="{00000000-0008-0000-0000-00007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39</xdr:row>
          <xdr:rowOff>28575</xdr:rowOff>
        </xdr:from>
        <xdr:to>
          <xdr:col>10</xdr:col>
          <xdr:colOff>123825</xdr:colOff>
          <xdr:row>40</xdr:row>
          <xdr:rowOff>0</xdr:rowOff>
        </xdr:to>
        <xdr:sp macro="" textlink="">
          <xdr:nvSpPr>
            <xdr:cNvPr id="20599" name="CheckBox7" hidden="1">
              <a:extLst>
                <a:ext uri="{63B3BB69-23CF-44E3-9099-C40C66FF867C}">
                  <a14:compatExt spid="_x0000_s20599"/>
                </a:ext>
                <a:ext uri="{FF2B5EF4-FFF2-40B4-BE49-F238E27FC236}">
                  <a16:creationId xmlns:a16="http://schemas.microsoft.com/office/drawing/2014/main" id="{00000000-0008-0000-0000-00007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39</xdr:row>
          <xdr:rowOff>28575</xdr:rowOff>
        </xdr:from>
        <xdr:to>
          <xdr:col>14</xdr:col>
          <xdr:colOff>123825</xdr:colOff>
          <xdr:row>40</xdr:row>
          <xdr:rowOff>0</xdr:rowOff>
        </xdr:to>
        <xdr:sp macro="" textlink="">
          <xdr:nvSpPr>
            <xdr:cNvPr id="20600" name="CheckBox8" hidden="1">
              <a:extLst>
                <a:ext uri="{63B3BB69-23CF-44E3-9099-C40C66FF867C}">
                  <a14:compatExt spid="_x0000_s20600"/>
                </a:ext>
                <a:ext uri="{FF2B5EF4-FFF2-40B4-BE49-F238E27FC236}">
                  <a16:creationId xmlns:a16="http://schemas.microsoft.com/office/drawing/2014/main" id="{00000000-0008-0000-0000-00007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28575</xdr:rowOff>
        </xdr:from>
        <xdr:to>
          <xdr:col>11</xdr:col>
          <xdr:colOff>66675</xdr:colOff>
          <xdr:row>53</xdr:row>
          <xdr:rowOff>0</xdr:rowOff>
        </xdr:to>
        <xdr:sp macro="" textlink="">
          <xdr:nvSpPr>
            <xdr:cNvPr id="20601" name="CheckBox9" hidden="1">
              <a:extLst>
                <a:ext uri="{63B3BB69-23CF-44E3-9099-C40C66FF867C}">
                  <a14:compatExt spid="_x0000_s20601"/>
                </a:ext>
                <a:ext uri="{FF2B5EF4-FFF2-40B4-BE49-F238E27FC236}">
                  <a16:creationId xmlns:a16="http://schemas.microsoft.com/office/drawing/2014/main" id="{00000000-0008-0000-0000-00007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52</xdr:row>
          <xdr:rowOff>28575</xdr:rowOff>
        </xdr:from>
        <xdr:to>
          <xdr:col>15</xdr:col>
          <xdr:colOff>180975</xdr:colOff>
          <xdr:row>53</xdr:row>
          <xdr:rowOff>0</xdr:rowOff>
        </xdr:to>
        <xdr:sp macro="" textlink="">
          <xdr:nvSpPr>
            <xdr:cNvPr id="20602" name="CheckBox10" hidden="1">
              <a:extLst>
                <a:ext uri="{63B3BB69-23CF-44E3-9099-C40C66FF867C}">
                  <a14:compatExt spid="_x0000_s20602"/>
                </a:ext>
                <a:ext uri="{FF2B5EF4-FFF2-40B4-BE49-F238E27FC236}">
                  <a16:creationId xmlns:a16="http://schemas.microsoft.com/office/drawing/2014/main" id="{00000000-0008-0000-0000-00007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76</xdr:row>
          <xdr:rowOff>28575</xdr:rowOff>
        </xdr:from>
        <xdr:to>
          <xdr:col>10</xdr:col>
          <xdr:colOff>38100</xdr:colOff>
          <xdr:row>77</xdr:row>
          <xdr:rowOff>0</xdr:rowOff>
        </xdr:to>
        <xdr:sp macro="" textlink="">
          <xdr:nvSpPr>
            <xdr:cNvPr id="20603" name="CheckBox11" hidden="1">
              <a:extLst>
                <a:ext uri="{63B3BB69-23CF-44E3-9099-C40C66FF867C}">
                  <a14:compatExt spid="_x0000_s20603"/>
                </a:ext>
                <a:ext uri="{FF2B5EF4-FFF2-40B4-BE49-F238E27FC236}">
                  <a16:creationId xmlns:a16="http://schemas.microsoft.com/office/drawing/2014/main" id="{00000000-0008-0000-0000-00007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76</xdr:row>
          <xdr:rowOff>28575</xdr:rowOff>
        </xdr:from>
        <xdr:to>
          <xdr:col>14</xdr:col>
          <xdr:colOff>152400</xdr:colOff>
          <xdr:row>77</xdr:row>
          <xdr:rowOff>0</xdr:rowOff>
        </xdr:to>
        <xdr:sp macro="" textlink="">
          <xdr:nvSpPr>
            <xdr:cNvPr id="20604" name="CheckBox12" hidden="1">
              <a:extLst>
                <a:ext uri="{63B3BB69-23CF-44E3-9099-C40C66FF867C}">
                  <a14:compatExt spid="_x0000_s20604"/>
                </a:ext>
                <a:ext uri="{FF2B5EF4-FFF2-40B4-BE49-F238E27FC236}">
                  <a16:creationId xmlns:a16="http://schemas.microsoft.com/office/drawing/2014/main" id="{00000000-0008-0000-0000-00007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77</xdr:row>
          <xdr:rowOff>28575</xdr:rowOff>
        </xdr:from>
        <xdr:to>
          <xdr:col>10</xdr:col>
          <xdr:colOff>38100</xdr:colOff>
          <xdr:row>78</xdr:row>
          <xdr:rowOff>0</xdr:rowOff>
        </xdr:to>
        <xdr:sp macro="" textlink="">
          <xdr:nvSpPr>
            <xdr:cNvPr id="20605" name="CheckBox13" hidden="1">
              <a:extLst>
                <a:ext uri="{63B3BB69-23CF-44E3-9099-C40C66FF867C}">
                  <a14:compatExt spid="_x0000_s20605"/>
                </a:ext>
                <a:ext uri="{FF2B5EF4-FFF2-40B4-BE49-F238E27FC236}">
                  <a16:creationId xmlns:a16="http://schemas.microsoft.com/office/drawing/2014/main" id="{00000000-0008-0000-0000-00007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77</xdr:row>
          <xdr:rowOff>28575</xdr:rowOff>
        </xdr:from>
        <xdr:to>
          <xdr:col>14</xdr:col>
          <xdr:colOff>152400</xdr:colOff>
          <xdr:row>78</xdr:row>
          <xdr:rowOff>0</xdr:rowOff>
        </xdr:to>
        <xdr:sp macro="" textlink="">
          <xdr:nvSpPr>
            <xdr:cNvPr id="20606" name="CheckBox14" hidden="1">
              <a:extLst>
                <a:ext uri="{63B3BB69-23CF-44E3-9099-C40C66FF867C}">
                  <a14:compatExt spid="_x0000_s20606"/>
                </a:ext>
                <a:ext uri="{FF2B5EF4-FFF2-40B4-BE49-F238E27FC236}">
                  <a16:creationId xmlns:a16="http://schemas.microsoft.com/office/drawing/2014/main" id="{00000000-0008-0000-0000-00007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66</xdr:row>
          <xdr:rowOff>0</xdr:rowOff>
        </xdr:from>
        <xdr:to>
          <xdr:col>8</xdr:col>
          <xdr:colOff>180975</xdr:colOff>
          <xdr:row>66</xdr:row>
          <xdr:rowOff>0</xdr:rowOff>
        </xdr:to>
        <xdr:sp macro="" textlink="">
          <xdr:nvSpPr>
            <xdr:cNvPr id="20607" name="ComboBox31" hidden="1">
              <a:extLst>
                <a:ext uri="{63B3BB69-23CF-44E3-9099-C40C66FF867C}">
                  <a14:compatExt spid="_x0000_s20607"/>
                </a:ext>
                <a:ext uri="{FF2B5EF4-FFF2-40B4-BE49-F238E27FC236}">
                  <a16:creationId xmlns:a16="http://schemas.microsoft.com/office/drawing/2014/main" id="{00000000-0008-0000-0000-00007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66</xdr:row>
          <xdr:rowOff>0</xdr:rowOff>
        </xdr:from>
        <xdr:to>
          <xdr:col>14</xdr:col>
          <xdr:colOff>161925</xdr:colOff>
          <xdr:row>66</xdr:row>
          <xdr:rowOff>0</xdr:rowOff>
        </xdr:to>
        <xdr:sp macro="" textlink="">
          <xdr:nvSpPr>
            <xdr:cNvPr id="20608" name="ComboBox32" hidden="1">
              <a:extLst>
                <a:ext uri="{63B3BB69-23CF-44E3-9099-C40C66FF867C}">
                  <a14:compatExt spid="_x0000_s20608"/>
                </a:ext>
                <a:ext uri="{FF2B5EF4-FFF2-40B4-BE49-F238E27FC236}">
                  <a16:creationId xmlns:a16="http://schemas.microsoft.com/office/drawing/2014/main" id="{00000000-0008-0000-0000-00008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66</xdr:row>
          <xdr:rowOff>0</xdr:rowOff>
        </xdr:from>
        <xdr:to>
          <xdr:col>11</xdr:col>
          <xdr:colOff>28575</xdr:colOff>
          <xdr:row>66</xdr:row>
          <xdr:rowOff>0</xdr:rowOff>
        </xdr:to>
        <xdr:sp macro="" textlink="">
          <xdr:nvSpPr>
            <xdr:cNvPr id="20609" name="TextBox13" hidden="1">
              <a:extLst>
                <a:ext uri="{63B3BB69-23CF-44E3-9099-C40C66FF867C}">
                  <a14:compatExt spid="_x0000_s20609"/>
                </a:ext>
                <a:ext uri="{FF2B5EF4-FFF2-40B4-BE49-F238E27FC236}">
                  <a16:creationId xmlns:a16="http://schemas.microsoft.com/office/drawing/2014/main" id="{00000000-0008-0000-0000-00008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66</xdr:row>
          <xdr:rowOff>0</xdr:rowOff>
        </xdr:from>
        <xdr:to>
          <xdr:col>18</xdr:col>
          <xdr:colOff>180975</xdr:colOff>
          <xdr:row>66</xdr:row>
          <xdr:rowOff>0</xdr:rowOff>
        </xdr:to>
        <xdr:sp macro="" textlink="">
          <xdr:nvSpPr>
            <xdr:cNvPr id="20610" name="ComboBox33" hidden="1">
              <a:extLst>
                <a:ext uri="{63B3BB69-23CF-44E3-9099-C40C66FF867C}">
                  <a14:compatExt spid="_x0000_s20610"/>
                </a:ext>
                <a:ext uri="{FF2B5EF4-FFF2-40B4-BE49-F238E27FC236}">
                  <a16:creationId xmlns:a16="http://schemas.microsoft.com/office/drawing/2014/main" id="{00000000-0008-0000-0000-00008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82</xdr:row>
          <xdr:rowOff>0</xdr:rowOff>
        </xdr:from>
        <xdr:to>
          <xdr:col>8</xdr:col>
          <xdr:colOff>180975</xdr:colOff>
          <xdr:row>82</xdr:row>
          <xdr:rowOff>0</xdr:rowOff>
        </xdr:to>
        <xdr:sp macro="" textlink="">
          <xdr:nvSpPr>
            <xdr:cNvPr id="20614" name="ComboBox34" hidden="1">
              <a:extLst>
                <a:ext uri="{63B3BB69-23CF-44E3-9099-C40C66FF867C}">
                  <a14:compatExt spid="_x0000_s20614"/>
                </a:ext>
                <a:ext uri="{FF2B5EF4-FFF2-40B4-BE49-F238E27FC236}">
                  <a16:creationId xmlns:a16="http://schemas.microsoft.com/office/drawing/2014/main" id="{00000000-0008-0000-0000-00008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82</xdr:row>
          <xdr:rowOff>0</xdr:rowOff>
        </xdr:from>
        <xdr:to>
          <xdr:col>14</xdr:col>
          <xdr:colOff>161925</xdr:colOff>
          <xdr:row>82</xdr:row>
          <xdr:rowOff>0</xdr:rowOff>
        </xdr:to>
        <xdr:sp macro="" textlink="">
          <xdr:nvSpPr>
            <xdr:cNvPr id="20615" name="ComboBox35" hidden="1">
              <a:extLst>
                <a:ext uri="{63B3BB69-23CF-44E3-9099-C40C66FF867C}">
                  <a14:compatExt spid="_x0000_s20615"/>
                </a:ext>
                <a:ext uri="{FF2B5EF4-FFF2-40B4-BE49-F238E27FC236}">
                  <a16:creationId xmlns:a16="http://schemas.microsoft.com/office/drawing/2014/main" id="{00000000-0008-0000-0000-00008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82</xdr:row>
          <xdr:rowOff>0</xdr:rowOff>
        </xdr:from>
        <xdr:to>
          <xdr:col>11</xdr:col>
          <xdr:colOff>28575</xdr:colOff>
          <xdr:row>82</xdr:row>
          <xdr:rowOff>0</xdr:rowOff>
        </xdr:to>
        <xdr:sp macro="" textlink="">
          <xdr:nvSpPr>
            <xdr:cNvPr id="20616" name="TextBox14" hidden="1">
              <a:extLst>
                <a:ext uri="{63B3BB69-23CF-44E3-9099-C40C66FF867C}">
                  <a14:compatExt spid="_x0000_s20616"/>
                </a:ext>
                <a:ext uri="{FF2B5EF4-FFF2-40B4-BE49-F238E27FC236}">
                  <a16:creationId xmlns:a16="http://schemas.microsoft.com/office/drawing/2014/main" id="{00000000-0008-0000-0000-00008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82</xdr:row>
          <xdr:rowOff>0</xdr:rowOff>
        </xdr:from>
        <xdr:to>
          <xdr:col>18</xdr:col>
          <xdr:colOff>180975</xdr:colOff>
          <xdr:row>82</xdr:row>
          <xdr:rowOff>0</xdr:rowOff>
        </xdr:to>
        <xdr:sp macro="" textlink="">
          <xdr:nvSpPr>
            <xdr:cNvPr id="20617" name="ComboBox36" hidden="1">
              <a:extLst>
                <a:ext uri="{63B3BB69-23CF-44E3-9099-C40C66FF867C}">
                  <a14:compatExt spid="_x0000_s20617"/>
                </a:ext>
                <a:ext uri="{FF2B5EF4-FFF2-40B4-BE49-F238E27FC236}">
                  <a16:creationId xmlns:a16="http://schemas.microsoft.com/office/drawing/2014/main" id="{00000000-0008-0000-0000-00008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61</xdr:row>
          <xdr:rowOff>28575</xdr:rowOff>
        </xdr:from>
        <xdr:to>
          <xdr:col>25</xdr:col>
          <xdr:colOff>152400</xdr:colOff>
          <xdr:row>61</xdr:row>
          <xdr:rowOff>257175</xdr:rowOff>
        </xdr:to>
        <xdr:sp macro="" textlink="">
          <xdr:nvSpPr>
            <xdr:cNvPr id="20621" name="cmbSbk" hidden="1">
              <a:extLst>
                <a:ext uri="{63B3BB69-23CF-44E3-9099-C40C66FF867C}">
                  <a14:compatExt spid="_x0000_s20621"/>
                </a:ext>
                <a:ext uri="{FF2B5EF4-FFF2-40B4-BE49-F238E27FC236}">
                  <a16:creationId xmlns:a16="http://schemas.microsoft.com/office/drawing/2014/main" id="{00000000-0008-0000-0000-00008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54</xdr:row>
          <xdr:rowOff>0</xdr:rowOff>
        </xdr:from>
        <xdr:to>
          <xdr:col>14</xdr:col>
          <xdr:colOff>161925</xdr:colOff>
          <xdr:row>54</xdr:row>
          <xdr:rowOff>0</xdr:rowOff>
        </xdr:to>
        <xdr:sp macro="" textlink="">
          <xdr:nvSpPr>
            <xdr:cNvPr id="20645" name="cmbMonth13" hidden="1">
              <a:extLst>
                <a:ext uri="{63B3BB69-23CF-44E3-9099-C40C66FF867C}">
                  <a14:compatExt spid="_x0000_s20645"/>
                </a:ext>
                <a:ext uri="{FF2B5EF4-FFF2-40B4-BE49-F238E27FC236}">
                  <a16:creationId xmlns:a16="http://schemas.microsoft.com/office/drawing/2014/main" id="{00000000-0008-0000-0000-0000A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54</xdr:row>
          <xdr:rowOff>0</xdr:rowOff>
        </xdr:from>
        <xdr:to>
          <xdr:col>11</xdr:col>
          <xdr:colOff>28575</xdr:colOff>
          <xdr:row>54</xdr:row>
          <xdr:rowOff>0</xdr:rowOff>
        </xdr:to>
        <xdr:sp macro="" textlink="">
          <xdr:nvSpPr>
            <xdr:cNvPr id="20646" name="txtYear13" hidden="1">
              <a:extLst>
                <a:ext uri="{63B3BB69-23CF-44E3-9099-C40C66FF867C}">
                  <a14:compatExt spid="_x0000_s20646"/>
                </a:ext>
                <a:ext uri="{FF2B5EF4-FFF2-40B4-BE49-F238E27FC236}">
                  <a16:creationId xmlns:a16="http://schemas.microsoft.com/office/drawing/2014/main" id="{00000000-0008-0000-0000-0000A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54</xdr:row>
          <xdr:rowOff>0</xdr:rowOff>
        </xdr:from>
        <xdr:to>
          <xdr:col>18</xdr:col>
          <xdr:colOff>180975</xdr:colOff>
          <xdr:row>54</xdr:row>
          <xdr:rowOff>0</xdr:rowOff>
        </xdr:to>
        <xdr:sp macro="" textlink="">
          <xdr:nvSpPr>
            <xdr:cNvPr id="20647" name="cmbDay13" hidden="1">
              <a:extLst>
                <a:ext uri="{63B3BB69-23CF-44E3-9099-C40C66FF867C}">
                  <a14:compatExt spid="_x0000_s20647"/>
                </a:ext>
                <a:ext uri="{FF2B5EF4-FFF2-40B4-BE49-F238E27FC236}">
                  <a16:creationId xmlns:a16="http://schemas.microsoft.com/office/drawing/2014/main" id="{00000000-0008-0000-0000-0000A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xdr:row>
          <xdr:rowOff>238125</xdr:rowOff>
        </xdr:from>
        <xdr:to>
          <xdr:col>20</xdr:col>
          <xdr:colOff>0</xdr:colOff>
          <xdr:row>11</xdr:row>
          <xdr:rowOff>180975</xdr:rowOff>
        </xdr:to>
        <xdr:sp macro="" textlink="">
          <xdr:nvSpPr>
            <xdr:cNvPr id="20652" name="CheckBox15" hidden="1">
              <a:extLst>
                <a:ext uri="{63B3BB69-23CF-44E3-9099-C40C66FF867C}">
                  <a14:compatExt spid="_x0000_s20652"/>
                </a:ext>
                <a:ext uri="{FF2B5EF4-FFF2-40B4-BE49-F238E27FC236}">
                  <a16:creationId xmlns:a16="http://schemas.microsoft.com/office/drawing/2014/main" id="{00000000-0008-0000-0000-0000A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60</xdr:row>
          <xdr:rowOff>28575</xdr:rowOff>
        </xdr:from>
        <xdr:to>
          <xdr:col>25</xdr:col>
          <xdr:colOff>142875</xdr:colOff>
          <xdr:row>60</xdr:row>
          <xdr:rowOff>257175</xdr:rowOff>
        </xdr:to>
        <xdr:sp macro="" textlink="">
          <xdr:nvSpPr>
            <xdr:cNvPr id="20653" name="Cmbkt" hidden="1">
              <a:extLst>
                <a:ext uri="{63B3BB69-23CF-44E3-9099-C40C66FF867C}">
                  <a14:compatExt spid="_x0000_s20653"/>
                </a:ext>
                <a:ext uri="{FF2B5EF4-FFF2-40B4-BE49-F238E27FC236}">
                  <a16:creationId xmlns:a16="http://schemas.microsoft.com/office/drawing/2014/main" id="{00000000-0008-0000-0000-0000A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0</xdr:rowOff>
        </xdr:from>
        <xdr:to>
          <xdr:col>11</xdr:col>
          <xdr:colOff>66675</xdr:colOff>
          <xdr:row>46</xdr:row>
          <xdr:rowOff>238125</xdr:rowOff>
        </xdr:to>
        <xdr:sp macro="" textlink="">
          <xdr:nvSpPr>
            <xdr:cNvPr id="20654" name="CheckBox16" hidden="1">
              <a:extLst>
                <a:ext uri="{63B3BB69-23CF-44E3-9099-C40C66FF867C}">
                  <a14:compatExt spid="_x0000_s20654"/>
                </a:ext>
                <a:ext uri="{FF2B5EF4-FFF2-40B4-BE49-F238E27FC236}">
                  <a16:creationId xmlns:a16="http://schemas.microsoft.com/office/drawing/2014/main" id="{00000000-0008-0000-0000-0000A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46</xdr:row>
          <xdr:rowOff>0</xdr:rowOff>
        </xdr:from>
        <xdr:to>
          <xdr:col>15</xdr:col>
          <xdr:colOff>180975</xdr:colOff>
          <xdr:row>46</xdr:row>
          <xdr:rowOff>238125</xdr:rowOff>
        </xdr:to>
        <xdr:sp macro="" textlink="">
          <xdr:nvSpPr>
            <xdr:cNvPr id="20655" name="CheckBox17" hidden="1">
              <a:extLst>
                <a:ext uri="{63B3BB69-23CF-44E3-9099-C40C66FF867C}">
                  <a14:compatExt spid="_x0000_s20655"/>
                </a:ext>
                <a:ext uri="{FF2B5EF4-FFF2-40B4-BE49-F238E27FC236}">
                  <a16:creationId xmlns:a16="http://schemas.microsoft.com/office/drawing/2014/main" id="{00000000-0008-0000-0000-0000A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55</xdr:row>
          <xdr:rowOff>28575</xdr:rowOff>
        </xdr:from>
        <xdr:to>
          <xdr:col>11</xdr:col>
          <xdr:colOff>28575</xdr:colOff>
          <xdr:row>55</xdr:row>
          <xdr:rowOff>257175</xdr:rowOff>
        </xdr:to>
        <xdr:sp macro="" textlink="">
          <xdr:nvSpPr>
            <xdr:cNvPr id="20660" name="TextBox1" hidden="1">
              <a:extLst>
                <a:ext uri="{63B3BB69-23CF-44E3-9099-C40C66FF867C}">
                  <a14:compatExt spid="_x0000_s20660"/>
                </a:ext>
                <a:ext uri="{FF2B5EF4-FFF2-40B4-BE49-F238E27FC236}">
                  <a16:creationId xmlns:a16="http://schemas.microsoft.com/office/drawing/2014/main" id="{00000000-0008-0000-0000-0000B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55</xdr:row>
          <xdr:rowOff>28575</xdr:rowOff>
        </xdr:from>
        <xdr:to>
          <xdr:col>14</xdr:col>
          <xdr:colOff>161925</xdr:colOff>
          <xdr:row>55</xdr:row>
          <xdr:rowOff>257175</xdr:rowOff>
        </xdr:to>
        <xdr:sp macro="" textlink="">
          <xdr:nvSpPr>
            <xdr:cNvPr id="20661" name="ComboBox1" hidden="1">
              <a:extLst>
                <a:ext uri="{63B3BB69-23CF-44E3-9099-C40C66FF867C}">
                  <a14:compatExt spid="_x0000_s20661"/>
                </a:ext>
                <a:ext uri="{FF2B5EF4-FFF2-40B4-BE49-F238E27FC236}">
                  <a16:creationId xmlns:a16="http://schemas.microsoft.com/office/drawing/2014/main" id="{00000000-0008-0000-0000-0000B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55</xdr:row>
          <xdr:rowOff>28575</xdr:rowOff>
        </xdr:from>
        <xdr:to>
          <xdr:col>18</xdr:col>
          <xdr:colOff>180975</xdr:colOff>
          <xdr:row>55</xdr:row>
          <xdr:rowOff>257175</xdr:rowOff>
        </xdr:to>
        <xdr:sp macro="" textlink="">
          <xdr:nvSpPr>
            <xdr:cNvPr id="20662" name="ComboBox2" hidden="1">
              <a:extLst>
                <a:ext uri="{63B3BB69-23CF-44E3-9099-C40C66FF867C}">
                  <a14:compatExt spid="_x0000_s20662"/>
                </a:ext>
                <a:ext uri="{FF2B5EF4-FFF2-40B4-BE49-F238E27FC236}">
                  <a16:creationId xmlns:a16="http://schemas.microsoft.com/office/drawing/2014/main" id="{00000000-0008-0000-0000-0000B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36</xdr:col>
      <xdr:colOff>47625</xdr:colOff>
      <xdr:row>21</xdr:row>
      <xdr:rowOff>19050</xdr:rowOff>
    </xdr:from>
    <xdr:to>
      <xdr:col>37</xdr:col>
      <xdr:colOff>9525</xdr:colOff>
      <xdr:row>24</xdr:row>
      <xdr:rowOff>228600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a:off x="5924550" y="5400675"/>
          <a:ext cx="323850" cy="1009650"/>
        </a:xfrm>
        <a:prstGeom prst="rightBrace">
          <a:avLst>
            <a:gd name="adj1" fmla="val 8333"/>
            <a:gd name="adj2" fmla="val 17273"/>
          </a:avLst>
        </a:prstGeom>
        <a:noFill/>
        <a:ln w="19050" cap="flat" cmpd="sng" algn="ctr">
          <a:solidFill>
            <a:srgbClr val="FFC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180974</xdr:colOff>
      <xdr:row>23</xdr:row>
      <xdr:rowOff>38100</xdr:rowOff>
    </xdr:from>
    <xdr:to>
      <xdr:col>36</xdr:col>
      <xdr:colOff>352425</xdr:colOff>
      <xdr:row>25</xdr:row>
      <xdr:rowOff>257175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a:off x="5848349" y="5953125"/>
          <a:ext cx="381001" cy="752475"/>
        </a:xfrm>
        <a:prstGeom prst="rightBrace">
          <a:avLst>
            <a:gd name="adj1" fmla="val 8333"/>
            <a:gd name="adj2" fmla="val 49141"/>
          </a:avLst>
        </a:prstGeom>
        <a:noFill/>
        <a:ln w="19050" cap="flat" cmpd="sng" algn="ctr">
          <a:solidFill>
            <a:schemeClr val="accent1">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19049</xdr:colOff>
      <xdr:row>25</xdr:row>
      <xdr:rowOff>28575</xdr:rowOff>
    </xdr:from>
    <xdr:to>
      <xdr:col>37</xdr:col>
      <xdr:colOff>38100</xdr:colOff>
      <xdr:row>39</xdr:row>
      <xdr:rowOff>257175</xdr:rowOff>
    </xdr:to>
    <xdr:sp macro="" textlink="">
      <xdr:nvSpPr>
        <xdr:cNvPr id="71" name="右中かっこ 70">
          <a:extLst>
            <a:ext uri="{FF2B5EF4-FFF2-40B4-BE49-F238E27FC236}">
              <a16:creationId xmlns:a16="http://schemas.microsoft.com/office/drawing/2014/main" id="{00000000-0008-0000-0000-000047000000}"/>
            </a:ext>
          </a:extLst>
        </xdr:cNvPr>
        <xdr:cNvSpPr/>
      </xdr:nvSpPr>
      <xdr:spPr bwMode="auto">
        <a:xfrm>
          <a:off x="5895974" y="6477000"/>
          <a:ext cx="381001" cy="3695700"/>
        </a:xfrm>
        <a:prstGeom prst="rightBrace">
          <a:avLst>
            <a:gd name="adj1" fmla="val 10833"/>
            <a:gd name="adj2" fmla="val 4419"/>
          </a:avLst>
        </a:prstGeom>
        <a:noFill/>
        <a:ln w="19050" cap="flat" cmpd="sng" algn="ctr">
          <a:solidFill>
            <a:srgbClr val="FF99FF"/>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70</xdr:row>
          <xdr:rowOff>28575</xdr:rowOff>
        </xdr:from>
        <xdr:to>
          <xdr:col>12</xdr:col>
          <xdr:colOff>19050</xdr:colOff>
          <xdr:row>71</xdr:row>
          <xdr:rowOff>0</xdr:rowOff>
        </xdr:to>
        <xdr:sp macro="" textlink="">
          <xdr:nvSpPr>
            <xdr:cNvPr id="20663" name="CheckBox18" hidden="1">
              <a:extLst>
                <a:ext uri="{63B3BB69-23CF-44E3-9099-C40C66FF867C}">
                  <a14:compatExt spid="_x0000_s20663"/>
                </a:ext>
                <a:ext uri="{FF2B5EF4-FFF2-40B4-BE49-F238E27FC236}">
                  <a16:creationId xmlns:a16="http://schemas.microsoft.com/office/drawing/2014/main" id="{00000000-0008-0000-0000-0000B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xdr:row>
          <xdr:rowOff>28575</xdr:rowOff>
        </xdr:from>
        <xdr:to>
          <xdr:col>16</xdr:col>
          <xdr:colOff>38100</xdr:colOff>
          <xdr:row>70</xdr:row>
          <xdr:rowOff>228600</xdr:rowOff>
        </xdr:to>
        <xdr:sp macro="" textlink="">
          <xdr:nvSpPr>
            <xdr:cNvPr id="20665" name="CheckBox19" hidden="1">
              <a:extLst>
                <a:ext uri="{63B3BB69-23CF-44E3-9099-C40C66FF867C}">
                  <a14:compatExt spid="_x0000_s20665"/>
                </a:ext>
                <a:ext uri="{FF2B5EF4-FFF2-40B4-BE49-F238E27FC236}">
                  <a16:creationId xmlns:a16="http://schemas.microsoft.com/office/drawing/2014/main" id="{00000000-0008-0000-0000-0000B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70</xdr:row>
          <xdr:rowOff>28575</xdr:rowOff>
        </xdr:from>
        <xdr:to>
          <xdr:col>20</xdr:col>
          <xdr:colOff>190500</xdr:colOff>
          <xdr:row>70</xdr:row>
          <xdr:rowOff>247650</xdr:rowOff>
        </xdr:to>
        <xdr:sp macro="" textlink="">
          <xdr:nvSpPr>
            <xdr:cNvPr id="20666" name="CheckBox20" hidden="1">
              <a:extLst>
                <a:ext uri="{63B3BB69-23CF-44E3-9099-C40C66FF867C}">
                  <a14:compatExt spid="_x0000_s20666"/>
                </a:ext>
                <a:ext uri="{FF2B5EF4-FFF2-40B4-BE49-F238E27FC236}">
                  <a16:creationId xmlns:a16="http://schemas.microsoft.com/office/drawing/2014/main" id="{00000000-0008-0000-0000-0000B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66</xdr:row>
          <xdr:rowOff>28575</xdr:rowOff>
        </xdr:from>
        <xdr:to>
          <xdr:col>11</xdr:col>
          <xdr:colOff>28575</xdr:colOff>
          <xdr:row>66</xdr:row>
          <xdr:rowOff>257175</xdr:rowOff>
        </xdr:to>
        <xdr:sp macro="" textlink="">
          <xdr:nvSpPr>
            <xdr:cNvPr id="20667" name="TextBox2" hidden="1">
              <a:extLst>
                <a:ext uri="{63B3BB69-23CF-44E3-9099-C40C66FF867C}">
                  <a14:compatExt spid="_x0000_s20667"/>
                </a:ext>
                <a:ext uri="{FF2B5EF4-FFF2-40B4-BE49-F238E27FC236}">
                  <a16:creationId xmlns:a16="http://schemas.microsoft.com/office/drawing/2014/main" id="{00000000-0008-0000-0000-0000B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66</xdr:row>
          <xdr:rowOff>28575</xdr:rowOff>
        </xdr:from>
        <xdr:to>
          <xdr:col>14</xdr:col>
          <xdr:colOff>161925</xdr:colOff>
          <xdr:row>66</xdr:row>
          <xdr:rowOff>257175</xdr:rowOff>
        </xdr:to>
        <xdr:sp macro="" textlink="">
          <xdr:nvSpPr>
            <xdr:cNvPr id="20668" name="ComboBox3" hidden="1">
              <a:extLst>
                <a:ext uri="{63B3BB69-23CF-44E3-9099-C40C66FF867C}">
                  <a14:compatExt spid="_x0000_s20668"/>
                </a:ext>
                <a:ext uri="{FF2B5EF4-FFF2-40B4-BE49-F238E27FC236}">
                  <a16:creationId xmlns:a16="http://schemas.microsoft.com/office/drawing/2014/main" id="{00000000-0008-0000-0000-0000B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66</xdr:row>
          <xdr:rowOff>28575</xdr:rowOff>
        </xdr:from>
        <xdr:to>
          <xdr:col>18</xdr:col>
          <xdr:colOff>180975</xdr:colOff>
          <xdr:row>66</xdr:row>
          <xdr:rowOff>257175</xdr:rowOff>
        </xdr:to>
        <xdr:sp macro="" textlink="">
          <xdr:nvSpPr>
            <xdr:cNvPr id="20669" name="ComboBox4" hidden="1">
              <a:extLst>
                <a:ext uri="{63B3BB69-23CF-44E3-9099-C40C66FF867C}">
                  <a14:compatExt spid="_x0000_s20669"/>
                </a:ext>
                <a:ext uri="{FF2B5EF4-FFF2-40B4-BE49-F238E27FC236}">
                  <a16:creationId xmlns:a16="http://schemas.microsoft.com/office/drawing/2014/main" id="{00000000-0008-0000-0000-0000B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26</xdr:col>
      <xdr:colOff>0</xdr:colOff>
      <xdr:row>65</xdr:row>
      <xdr:rowOff>266699</xdr:rowOff>
    </xdr:from>
    <xdr:to>
      <xdr:col>36</xdr:col>
      <xdr:colOff>323850</xdr:colOff>
      <xdr:row>70</xdr:row>
      <xdr:rowOff>257174</xdr:rowOff>
    </xdr:to>
    <xdr:sp macro="" textlink="">
      <xdr:nvSpPr>
        <xdr:cNvPr id="78" name="右中かっこ 77">
          <a:extLst>
            <a:ext uri="{FF2B5EF4-FFF2-40B4-BE49-F238E27FC236}">
              <a16:creationId xmlns:a16="http://schemas.microsoft.com/office/drawing/2014/main" id="{00000000-0008-0000-0000-00004E000000}"/>
            </a:ext>
          </a:extLst>
        </xdr:cNvPr>
        <xdr:cNvSpPr/>
      </xdr:nvSpPr>
      <xdr:spPr bwMode="auto">
        <a:xfrm>
          <a:off x="5876925" y="16478249"/>
          <a:ext cx="323850" cy="1323975"/>
        </a:xfrm>
        <a:prstGeom prst="rightBrace">
          <a:avLst>
            <a:gd name="adj1" fmla="val 8333"/>
            <a:gd name="adj2" fmla="val 17273"/>
          </a:avLst>
        </a:prstGeom>
        <a:noFill/>
        <a:ln w="25400" cap="flat" cmpd="sng" algn="ctr">
          <a:solidFill>
            <a:schemeClr val="accent6">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0</xdr:colOff>
      <xdr:row>39</xdr:row>
      <xdr:rowOff>1</xdr:rowOff>
    </xdr:from>
    <xdr:to>
      <xdr:col>36</xdr:col>
      <xdr:colOff>323850</xdr:colOff>
      <xdr:row>39</xdr:row>
      <xdr:rowOff>238125</xdr:rowOff>
    </xdr:to>
    <xdr:sp macro="" textlink="">
      <xdr:nvSpPr>
        <xdr:cNvPr id="79" name="右中かっこ 78">
          <a:extLst>
            <a:ext uri="{FF2B5EF4-FFF2-40B4-BE49-F238E27FC236}">
              <a16:creationId xmlns:a16="http://schemas.microsoft.com/office/drawing/2014/main" id="{00000000-0008-0000-0000-00004F000000}"/>
            </a:ext>
          </a:extLst>
        </xdr:cNvPr>
        <xdr:cNvSpPr/>
      </xdr:nvSpPr>
      <xdr:spPr bwMode="auto">
        <a:xfrm>
          <a:off x="5876925" y="9915526"/>
          <a:ext cx="323850" cy="238124"/>
        </a:xfrm>
        <a:prstGeom prst="rightBrace">
          <a:avLst>
            <a:gd name="adj1" fmla="val 8333"/>
            <a:gd name="adj2" fmla="val 55999"/>
          </a:avLst>
        </a:prstGeom>
        <a:noFill/>
        <a:ln w="19050" cap="flat" cmpd="sng" algn="ctr">
          <a:solidFill>
            <a:srgbClr val="FFC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26</xdr:row>
          <xdr:rowOff>9525</xdr:rowOff>
        </xdr:from>
        <xdr:to>
          <xdr:col>12</xdr:col>
          <xdr:colOff>190500</xdr:colOff>
          <xdr:row>26</xdr:row>
          <xdr:rowOff>247650</xdr:rowOff>
        </xdr:to>
        <xdr:sp macro="" textlink="">
          <xdr:nvSpPr>
            <xdr:cNvPr id="20690" name="CheckBox23" hidden="1">
              <a:extLst>
                <a:ext uri="{63B3BB69-23CF-44E3-9099-C40C66FF867C}">
                  <a14:compatExt spid="_x0000_s20690"/>
                </a:ext>
                <a:ext uri="{FF2B5EF4-FFF2-40B4-BE49-F238E27FC236}">
                  <a16:creationId xmlns:a16="http://schemas.microsoft.com/office/drawing/2014/main" id="{00000000-0008-0000-0000-0000D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28575</xdr:rowOff>
        </xdr:from>
        <xdr:to>
          <xdr:col>12</xdr:col>
          <xdr:colOff>190500</xdr:colOff>
          <xdr:row>29</xdr:row>
          <xdr:rowOff>0</xdr:rowOff>
        </xdr:to>
        <xdr:sp macro="" textlink="">
          <xdr:nvSpPr>
            <xdr:cNvPr id="20691" name="CheckBox24" hidden="1">
              <a:extLst>
                <a:ext uri="{63B3BB69-23CF-44E3-9099-C40C66FF867C}">
                  <a14:compatExt spid="_x0000_s20691"/>
                </a:ext>
                <a:ext uri="{FF2B5EF4-FFF2-40B4-BE49-F238E27FC236}">
                  <a16:creationId xmlns:a16="http://schemas.microsoft.com/office/drawing/2014/main" id="{00000000-0008-0000-0000-0000D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9525</xdr:rowOff>
        </xdr:from>
        <xdr:to>
          <xdr:col>12</xdr:col>
          <xdr:colOff>190500</xdr:colOff>
          <xdr:row>30</xdr:row>
          <xdr:rowOff>247650</xdr:rowOff>
        </xdr:to>
        <xdr:sp macro="" textlink="">
          <xdr:nvSpPr>
            <xdr:cNvPr id="20692" name="CheckBox25" hidden="1">
              <a:extLst>
                <a:ext uri="{63B3BB69-23CF-44E3-9099-C40C66FF867C}">
                  <a14:compatExt spid="_x0000_s20692"/>
                </a:ext>
                <a:ext uri="{FF2B5EF4-FFF2-40B4-BE49-F238E27FC236}">
                  <a16:creationId xmlns:a16="http://schemas.microsoft.com/office/drawing/2014/main" id="{00000000-0008-0000-0000-0000D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9525</xdr:rowOff>
        </xdr:from>
        <xdr:to>
          <xdr:col>12</xdr:col>
          <xdr:colOff>190500</xdr:colOff>
          <xdr:row>32</xdr:row>
          <xdr:rowOff>247650</xdr:rowOff>
        </xdr:to>
        <xdr:sp macro="" textlink="">
          <xdr:nvSpPr>
            <xdr:cNvPr id="20693" name="CheckBox26" hidden="1">
              <a:extLst>
                <a:ext uri="{63B3BB69-23CF-44E3-9099-C40C66FF867C}">
                  <a14:compatExt spid="_x0000_s20693"/>
                </a:ext>
                <a:ext uri="{FF2B5EF4-FFF2-40B4-BE49-F238E27FC236}">
                  <a16:creationId xmlns:a16="http://schemas.microsoft.com/office/drawing/2014/main" id="{00000000-0008-0000-0000-0000D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161925</xdr:rowOff>
        </xdr:from>
        <xdr:to>
          <xdr:col>6</xdr:col>
          <xdr:colOff>0</xdr:colOff>
          <xdr:row>35</xdr:row>
          <xdr:rowOff>133350</xdr:rowOff>
        </xdr:to>
        <xdr:sp macro="" textlink="">
          <xdr:nvSpPr>
            <xdr:cNvPr id="20694" name="CheckBox27" hidden="1">
              <a:extLst>
                <a:ext uri="{63B3BB69-23CF-44E3-9099-C40C66FF867C}">
                  <a14:compatExt spid="_x0000_s20694"/>
                </a:ext>
                <a:ext uri="{FF2B5EF4-FFF2-40B4-BE49-F238E27FC236}">
                  <a16:creationId xmlns:a16="http://schemas.microsoft.com/office/drawing/2014/main" id="{00000000-0008-0000-0000-0000D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9525</xdr:rowOff>
        </xdr:from>
        <xdr:to>
          <xdr:col>11</xdr:col>
          <xdr:colOff>161925</xdr:colOff>
          <xdr:row>38</xdr:row>
          <xdr:rowOff>247650</xdr:rowOff>
        </xdr:to>
        <xdr:sp macro="" textlink="">
          <xdr:nvSpPr>
            <xdr:cNvPr id="20695" name="CheckBox28" hidden="1">
              <a:extLst>
                <a:ext uri="{63B3BB69-23CF-44E3-9099-C40C66FF867C}">
                  <a14:compatExt spid="_x0000_s20695"/>
                </a:ext>
                <a:ext uri="{FF2B5EF4-FFF2-40B4-BE49-F238E27FC236}">
                  <a16:creationId xmlns:a16="http://schemas.microsoft.com/office/drawing/2014/main" id="{00000000-0008-0000-0000-0000D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28575</xdr:rowOff>
        </xdr:from>
        <xdr:to>
          <xdr:col>9</xdr:col>
          <xdr:colOff>38100</xdr:colOff>
          <xdr:row>25</xdr:row>
          <xdr:rowOff>257175</xdr:rowOff>
        </xdr:to>
        <xdr:sp macro="" textlink="">
          <xdr:nvSpPr>
            <xdr:cNvPr id="20697" name="ComboBox6" hidden="1">
              <a:extLst>
                <a:ext uri="{63B3BB69-23CF-44E3-9099-C40C66FF867C}">
                  <a14:compatExt spid="_x0000_s20697"/>
                </a:ext>
                <a:ext uri="{FF2B5EF4-FFF2-40B4-BE49-F238E27FC236}">
                  <a16:creationId xmlns:a16="http://schemas.microsoft.com/office/drawing/2014/main" id="{00000000-0008-0000-0000-0000D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9525</xdr:rowOff>
        </xdr:from>
        <xdr:to>
          <xdr:col>9</xdr:col>
          <xdr:colOff>28575</xdr:colOff>
          <xdr:row>47</xdr:row>
          <xdr:rowOff>238125</xdr:rowOff>
        </xdr:to>
        <xdr:sp macro="" textlink="">
          <xdr:nvSpPr>
            <xdr:cNvPr id="20698" name="ComboBox7" hidden="1">
              <a:extLst>
                <a:ext uri="{63B3BB69-23CF-44E3-9099-C40C66FF867C}">
                  <a14:compatExt spid="_x0000_s20698"/>
                </a:ext>
                <a:ext uri="{FF2B5EF4-FFF2-40B4-BE49-F238E27FC236}">
                  <a16:creationId xmlns:a16="http://schemas.microsoft.com/office/drawing/2014/main" id="{00000000-0008-0000-0000-0000D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64</xdr:row>
          <xdr:rowOff>28575</xdr:rowOff>
        </xdr:from>
        <xdr:to>
          <xdr:col>9</xdr:col>
          <xdr:colOff>19050</xdr:colOff>
          <xdr:row>64</xdr:row>
          <xdr:rowOff>257175</xdr:rowOff>
        </xdr:to>
        <xdr:sp macro="" textlink="">
          <xdr:nvSpPr>
            <xdr:cNvPr id="20699" name="ComboBox8" hidden="1">
              <a:extLst>
                <a:ext uri="{63B3BB69-23CF-44E3-9099-C40C66FF867C}">
                  <a14:compatExt spid="_x0000_s20699"/>
                </a:ext>
                <a:ext uri="{FF2B5EF4-FFF2-40B4-BE49-F238E27FC236}">
                  <a16:creationId xmlns:a16="http://schemas.microsoft.com/office/drawing/2014/main" id="{00000000-0008-0000-0000-0000D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image" Target="../media/image11.emf"/><Relationship Id="rId117" Type="http://schemas.openxmlformats.org/officeDocument/2006/relationships/control" Target="../activeX/activeX72.xml"/><Relationship Id="rId21" Type="http://schemas.openxmlformats.org/officeDocument/2006/relationships/image" Target="../media/image9.emf"/><Relationship Id="rId42" Type="http://schemas.openxmlformats.org/officeDocument/2006/relationships/image" Target="../media/image18.emf"/><Relationship Id="rId47" Type="http://schemas.openxmlformats.org/officeDocument/2006/relationships/control" Target="../activeX/activeX24.xml"/><Relationship Id="rId63" Type="http://schemas.openxmlformats.org/officeDocument/2006/relationships/control" Target="../activeX/activeX36.xml"/><Relationship Id="rId68" Type="http://schemas.openxmlformats.org/officeDocument/2006/relationships/image" Target="../media/image27.emf"/><Relationship Id="rId84" Type="http://schemas.openxmlformats.org/officeDocument/2006/relationships/image" Target="../media/image35.emf"/><Relationship Id="rId89" Type="http://schemas.openxmlformats.org/officeDocument/2006/relationships/control" Target="../activeX/activeX49.xml"/><Relationship Id="rId112"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control" Target="../activeX/activeX65.xml"/><Relationship Id="rId11" Type="http://schemas.openxmlformats.org/officeDocument/2006/relationships/image" Target="../media/image4.emf"/><Relationship Id="rId32" Type="http://schemas.openxmlformats.org/officeDocument/2006/relationships/image" Target="../media/image14.emf"/><Relationship Id="rId37" Type="http://schemas.openxmlformats.org/officeDocument/2006/relationships/control" Target="../activeX/activeX19.xml"/><Relationship Id="rId53" Type="http://schemas.openxmlformats.org/officeDocument/2006/relationships/control" Target="../activeX/activeX28.xml"/><Relationship Id="rId58" Type="http://schemas.openxmlformats.org/officeDocument/2006/relationships/control" Target="../activeX/activeX32.xml"/><Relationship Id="rId74" Type="http://schemas.openxmlformats.org/officeDocument/2006/relationships/image" Target="../media/image30.emf"/><Relationship Id="rId79" Type="http://schemas.openxmlformats.org/officeDocument/2006/relationships/control" Target="../activeX/activeX44.xml"/><Relationship Id="rId102" Type="http://schemas.openxmlformats.org/officeDocument/2006/relationships/control" Target="../activeX/activeX60.xml"/><Relationship Id="rId5" Type="http://schemas.openxmlformats.org/officeDocument/2006/relationships/image" Target="../media/image1.emf"/><Relationship Id="rId90" Type="http://schemas.openxmlformats.org/officeDocument/2006/relationships/control" Target="../activeX/activeX50.xml"/><Relationship Id="rId95" Type="http://schemas.openxmlformats.org/officeDocument/2006/relationships/control" Target="../activeX/activeX53.xml"/><Relationship Id="rId22" Type="http://schemas.openxmlformats.org/officeDocument/2006/relationships/control" Target="../activeX/activeX10.xml"/><Relationship Id="rId27" Type="http://schemas.openxmlformats.org/officeDocument/2006/relationships/control" Target="../activeX/activeX13.xml"/><Relationship Id="rId43" Type="http://schemas.openxmlformats.org/officeDocument/2006/relationships/control" Target="../activeX/activeX22.xml"/><Relationship Id="rId48" Type="http://schemas.openxmlformats.org/officeDocument/2006/relationships/image" Target="../media/image21.emf"/><Relationship Id="rId64" Type="http://schemas.openxmlformats.org/officeDocument/2006/relationships/image" Target="../media/image25.emf"/><Relationship Id="rId69" Type="http://schemas.openxmlformats.org/officeDocument/2006/relationships/control" Target="../activeX/activeX39.xml"/><Relationship Id="rId113" Type="http://schemas.openxmlformats.org/officeDocument/2006/relationships/image" Target="../media/image42.emf"/><Relationship Id="rId118" Type="http://schemas.openxmlformats.org/officeDocument/2006/relationships/control" Target="../activeX/activeX73.xml"/><Relationship Id="rId80" Type="http://schemas.openxmlformats.org/officeDocument/2006/relationships/image" Target="../media/image33.emf"/><Relationship Id="rId85" Type="http://schemas.openxmlformats.org/officeDocument/2006/relationships/control" Target="../activeX/activeX47.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control" Target="../activeX/activeX16.xml"/><Relationship Id="rId38" Type="http://schemas.openxmlformats.org/officeDocument/2006/relationships/image" Target="../media/image16.emf"/><Relationship Id="rId59" Type="http://schemas.openxmlformats.org/officeDocument/2006/relationships/control" Target="../activeX/activeX33.xml"/><Relationship Id="rId103" Type="http://schemas.openxmlformats.org/officeDocument/2006/relationships/control" Target="../activeX/activeX61.xml"/><Relationship Id="rId108" Type="http://schemas.openxmlformats.org/officeDocument/2006/relationships/control" Target="../activeX/activeX66.xml"/><Relationship Id="rId54" Type="http://schemas.openxmlformats.org/officeDocument/2006/relationships/control" Target="../activeX/activeX29.xml"/><Relationship Id="rId70" Type="http://schemas.openxmlformats.org/officeDocument/2006/relationships/image" Target="../media/image28.emf"/><Relationship Id="rId75" Type="http://schemas.openxmlformats.org/officeDocument/2006/relationships/control" Target="../activeX/activeX42.xml"/><Relationship Id="rId91" Type="http://schemas.openxmlformats.org/officeDocument/2006/relationships/image" Target="../media/image38.emf"/><Relationship Id="rId96" Type="http://schemas.openxmlformats.org/officeDocument/2006/relationships/control" Target="../activeX/activeX54.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image" Target="../media/image12.emf"/><Relationship Id="rId49" Type="http://schemas.openxmlformats.org/officeDocument/2006/relationships/control" Target="../activeX/activeX25.xml"/><Relationship Id="rId114" Type="http://schemas.openxmlformats.org/officeDocument/2006/relationships/control" Target="../activeX/activeX69.xml"/><Relationship Id="rId119" Type="http://schemas.openxmlformats.org/officeDocument/2006/relationships/image" Target="../media/image43.emf"/><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19.emf"/><Relationship Id="rId52" Type="http://schemas.openxmlformats.org/officeDocument/2006/relationships/control" Target="../activeX/activeX27.xml"/><Relationship Id="rId60" Type="http://schemas.openxmlformats.org/officeDocument/2006/relationships/control" Target="../activeX/activeX34.xml"/><Relationship Id="rId65" Type="http://schemas.openxmlformats.org/officeDocument/2006/relationships/control" Target="../activeX/activeX37.xml"/><Relationship Id="rId73" Type="http://schemas.openxmlformats.org/officeDocument/2006/relationships/control" Target="../activeX/activeX41.xml"/><Relationship Id="rId78" Type="http://schemas.openxmlformats.org/officeDocument/2006/relationships/image" Target="../media/image32.emf"/><Relationship Id="rId81" Type="http://schemas.openxmlformats.org/officeDocument/2006/relationships/control" Target="../activeX/activeX45.xml"/><Relationship Id="rId86" Type="http://schemas.openxmlformats.org/officeDocument/2006/relationships/image" Target="../media/image36.emf"/><Relationship Id="rId94" Type="http://schemas.openxmlformats.org/officeDocument/2006/relationships/control" Target="../activeX/activeX52.xml"/><Relationship Id="rId99" Type="http://schemas.openxmlformats.org/officeDocument/2006/relationships/control" Target="../activeX/activeX57.xml"/><Relationship Id="rId101" Type="http://schemas.openxmlformats.org/officeDocument/2006/relationships/control" Target="../activeX/activeX59.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control" Target="../activeX/activeX20.xml"/><Relationship Id="rId109" Type="http://schemas.openxmlformats.org/officeDocument/2006/relationships/image" Target="../media/image40.emf"/><Relationship Id="rId34" Type="http://schemas.openxmlformats.org/officeDocument/2006/relationships/control" Target="../activeX/activeX17.xml"/><Relationship Id="rId50" Type="http://schemas.openxmlformats.org/officeDocument/2006/relationships/control" Target="../activeX/activeX26.xml"/><Relationship Id="rId55" Type="http://schemas.openxmlformats.org/officeDocument/2006/relationships/control" Target="../activeX/activeX30.xml"/><Relationship Id="rId76" Type="http://schemas.openxmlformats.org/officeDocument/2006/relationships/image" Target="../media/image31.emf"/><Relationship Id="rId97" Type="http://schemas.openxmlformats.org/officeDocument/2006/relationships/control" Target="../activeX/activeX55.xml"/><Relationship Id="rId104" Type="http://schemas.openxmlformats.org/officeDocument/2006/relationships/control" Target="../activeX/activeX62.xml"/><Relationship Id="rId7" Type="http://schemas.openxmlformats.org/officeDocument/2006/relationships/image" Target="../media/image2.emf"/><Relationship Id="rId71" Type="http://schemas.openxmlformats.org/officeDocument/2006/relationships/control" Target="../activeX/activeX40.xml"/><Relationship Id="rId92" Type="http://schemas.openxmlformats.org/officeDocument/2006/relationships/control" Target="../activeX/activeX51.xml"/><Relationship Id="rId2" Type="http://schemas.openxmlformats.org/officeDocument/2006/relationships/drawing" Target="../drawings/drawing1.xml"/><Relationship Id="rId29" Type="http://schemas.openxmlformats.org/officeDocument/2006/relationships/control" Target="../activeX/activeX14.xml"/><Relationship Id="rId24" Type="http://schemas.openxmlformats.org/officeDocument/2006/relationships/control" Target="../activeX/activeX11.xml"/><Relationship Id="rId40" Type="http://schemas.openxmlformats.org/officeDocument/2006/relationships/image" Target="../media/image17.emf"/><Relationship Id="rId45" Type="http://schemas.openxmlformats.org/officeDocument/2006/relationships/control" Target="../activeX/activeX23.xml"/><Relationship Id="rId66" Type="http://schemas.openxmlformats.org/officeDocument/2006/relationships/image" Target="../media/image26.emf"/><Relationship Id="rId87" Type="http://schemas.openxmlformats.org/officeDocument/2006/relationships/control" Target="../activeX/activeX48.xml"/><Relationship Id="rId110" Type="http://schemas.openxmlformats.org/officeDocument/2006/relationships/control" Target="../activeX/activeX67.xml"/><Relationship Id="rId115" Type="http://schemas.openxmlformats.org/officeDocument/2006/relationships/control" Target="../activeX/activeX70.xml"/><Relationship Id="rId61" Type="http://schemas.openxmlformats.org/officeDocument/2006/relationships/control" Target="../activeX/activeX35.xml"/><Relationship Id="rId82" Type="http://schemas.openxmlformats.org/officeDocument/2006/relationships/image" Target="../media/image34.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image" Target="../media/image13.emf"/><Relationship Id="rId35" Type="http://schemas.openxmlformats.org/officeDocument/2006/relationships/control" Target="../activeX/activeX18.xml"/><Relationship Id="rId56" Type="http://schemas.openxmlformats.org/officeDocument/2006/relationships/image" Target="../media/image23.emf"/><Relationship Id="rId77" Type="http://schemas.openxmlformats.org/officeDocument/2006/relationships/control" Target="../activeX/activeX43.xml"/><Relationship Id="rId100" Type="http://schemas.openxmlformats.org/officeDocument/2006/relationships/control" Target="../activeX/activeX58.xml"/><Relationship Id="rId105" Type="http://schemas.openxmlformats.org/officeDocument/2006/relationships/control" Target="../activeX/activeX63.xml"/><Relationship Id="rId8" Type="http://schemas.openxmlformats.org/officeDocument/2006/relationships/control" Target="../activeX/activeX3.xml"/><Relationship Id="rId51" Type="http://schemas.openxmlformats.org/officeDocument/2006/relationships/image" Target="../media/image22.emf"/><Relationship Id="rId72" Type="http://schemas.openxmlformats.org/officeDocument/2006/relationships/image" Target="../media/image29.emf"/><Relationship Id="rId93" Type="http://schemas.openxmlformats.org/officeDocument/2006/relationships/image" Target="../media/image39.emf"/><Relationship Id="rId98" Type="http://schemas.openxmlformats.org/officeDocument/2006/relationships/control" Target="../activeX/activeX56.xml"/><Relationship Id="rId3" Type="http://schemas.openxmlformats.org/officeDocument/2006/relationships/vmlDrawing" Target="../drawings/vmlDrawing1.vml"/><Relationship Id="rId25" Type="http://schemas.openxmlformats.org/officeDocument/2006/relationships/control" Target="../activeX/activeX12.xml"/><Relationship Id="rId46" Type="http://schemas.openxmlformats.org/officeDocument/2006/relationships/image" Target="../media/image20.emf"/><Relationship Id="rId67" Type="http://schemas.openxmlformats.org/officeDocument/2006/relationships/control" Target="../activeX/activeX38.xml"/><Relationship Id="rId116" Type="http://schemas.openxmlformats.org/officeDocument/2006/relationships/control" Target="../activeX/activeX71.xml"/><Relationship Id="rId20" Type="http://schemas.openxmlformats.org/officeDocument/2006/relationships/control" Target="../activeX/activeX9.xml"/><Relationship Id="rId41" Type="http://schemas.openxmlformats.org/officeDocument/2006/relationships/control" Target="../activeX/activeX21.xml"/><Relationship Id="rId62" Type="http://schemas.openxmlformats.org/officeDocument/2006/relationships/image" Target="../media/image24.emf"/><Relationship Id="rId83" Type="http://schemas.openxmlformats.org/officeDocument/2006/relationships/control" Target="../activeX/activeX46.xml"/><Relationship Id="rId88" Type="http://schemas.openxmlformats.org/officeDocument/2006/relationships/image" Target="../media/image37.emf"/><Relationship Id="rId111" Type="http://schemas.openxmlformats.org/officeDocument/2006/relationships/image" Target="../media/image41.emf"/><Relationship Id="rId15" Type="http://schemas.openxmlformats.org/officeDocument/2006/relationships/image" Target="../media/image6.emf"/><Relationship Id="rId36" Type="http://schemas.openxmlformats.org/officeDocument/2006/relationships/image" Target="../media/image15.emf"/><Relationship Id="rId57" Type="http://schemas.openxmlformats.org/officeDocument/2006/relationships/control" Target="../activeX/activeX31.xml"/><Relationship Id="rId106" Type="http://schemas.openxmlformats.org/officeDocument/2006/relationships/control" Target="../activeX/activeX64.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95"/>
  <sheetViews>
    <sheetView showGridLines="0" tabSelected="1" topLeftCell="A45" zoomScaleNormal="100" workbookViewId="0">
      <selection activeCell="G63" sqref="G63:Z63"/>
    </sheetView>
  </sheetViews>
  <sheetFormatPr defaultColWidth="9" defaultRowHeight="12"/>
  <cols>
    <col min="1" max="1" width="1.625" style="247" customWidth="1"/>
    <col min="2" max="6" width="4.625" style="247" customWidth="1"/>
    <col min="7" max="24" width="2.625" style="247" customWidth="1"/>
    <col min="25" max="25" width="2.375" style="247" customWidth="1"/>
    <col min="26" max="26" width="2.875" style="247" customWidth="1"/>
    <col min="27" max="32" width="8.625" style="247" hidden="1" customWidth="1"/>
    <col min="33" max="35" width="8.625" style="248" hidden="1" customWidth="1"/>
    <col min="36" max="36" width="10.375" style="248" hidden="1" customWidth="1"/>
    <col min="37" max="37" width="4.875" style="249" customWidth="1"/>
    <col min="38" max="38" width="47.125" style="247" customWidth="1"/>
    <col min="39" max="41" width="8.875" style="247" customWidth="1"/>
    <col min="42" max="16384" width="9" style="247"/>
  </cols>
  <sheetData>
    <row r="1" spans="1:41" ht="9.75" customHeight="1">
      <c r="A1" s="246">
        <v>1</v>
      </c>
      <c r="AA1" s="56"/>
      <c r="AB1" s="56"/>
      <c r="AC1" s="56"/>
      <c r="AD1" s="56"/>
      <c r="AE1" s="56"/>
      <c r="AF1" s="277"/>
      <c r="AG1" s="278"/>
      <c r="AH1" s="278"/>
      <c r="AI1" s="278"/>
      <c r="AJ1" s="278"/>
    </row>
    <row r="2" spans="1:41" ht="18.75">
      <c r="B2" s="414" t="s">
        <v>0</v>
      </c>
      <c r="C2" s="414"/>
      <c r="D2" s="414"/>
      <c r="E2" s="414"/>
      <c r="F2" s="414"/>
      <c r="G2" s="414"/>
      <c r="H2" s="414"/>
      <c r="I2" s="414"/>
      <c r="J2" s="414"/>
      <c r="K2" s="414"/>
      <c r="L2" s="414"/>
      <c r="M2" s="414"/>
      <c r="N2" s="414"/>
      <c r="O2" s="414"/>
      <c r="P2" s="414"/>
      <c r="Q2" s="414"/>
      <c r="R2" s="414"/>
      <c r="S2" s="414"/>
      <c r="T2" s="414"/>
      <c r="U2" s="414"/>
      <c r="V2" s="414"/>
      <c r="W2" s="414"/>
      <c r="X2" s="414"/>
      <c r="Y2" s="414"/>
      <c r="Z2" s="414"/>
      <c r="AA2" s="404"/>
      <c r="AB2" s="405"/>
      <c r="AC2" s="405"/>
      <c r="AD2" s="405"/>
      <c r="AE2" s="405"/>
      <c r="AF2" s="277"/>
      <c r="AG2" s="278"/>
      <c r="AH2" s="278"/>
      <c r="AI2" s="278"/>
      <c r="AJ2" s="278"/>
      <c r="AL2" s="250" t="s">
        <v>1</v>
      </c>
    </row>
    <row r="3" spans="1:41" ht="14.25" customHeight="1" thickBot="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405"/>
      <c r="AB3" s="405"/>
      <c r="AC3" s="405"/>
      <c r="AD3" s="405"/>
      <c r="AE3" s="405"/>
      <c r="AF3" s="277"/>
      <c r="AG3" s="278"/>
      <c r="AH3" s="278"/>
      <c r="AI3" s="278"/>
      <c r="AJ3" s="278"/>
    </row>
    <row r="4" spans="1:41" ht="21" customHeight="1" thickBot="1">
      <c r="B4" s="423" t="s">
        <v>2</v>
      </c>
      <c r="C4" s="423"/>
      <c r="D4" s="423"/>
      <c r="E4" s="423"/>
      <c r="F4" s="423"/>
      <c r="G4" s="423"/>
      <c r="H4" s="423"/>
      <c r="I4" s="423"/>
      <c r="J4" s="423"/>
      <c r="K4" s="423"/>
      <c r="L4" s="423"/>
      <c r="M4" s="423"/>
      <c r="N4" s="423"/>
      <c r="O4" s="423"/>
      <c r="P4" s="423"/>
      <c r="Q4" s="423"/>
      <c r="R4" s="423"/>
      <c r="S4" s="423"/>
      <c r="T4" s="423"/>
      <c r="U4" s="423"/>
      <c r="V4" s="423"/>
      <c r="W4" s="423"/>
      <c r="X4" s="423"/>
      <c r="Y4" s="423"/>
      <c r="Z4" s="423"/>
      <c r="AA4" s="56">
        <v>1</v>
      </c>
      <c r="AB4" s="56"/>
      <c r="AC4" s="56"/>
      <c r="AD4" s="56"/>
      <c r="AE4" s="56"/>
      <c r="AF4" s="277"/>
      <c r="AG4" s="278"/>
      <c r="AH4" s="278"/>
      <c r="AI4" s="278"/>
      <c r="AJ4" s="278"/>
      <c r="AL4" s="311" t="s">
        <v>3</v>
      </c>
    </row>
    <row r="5" spans="1:41" ht="21" customHeight="1">
      <c r="B5" s="367" t="s">
        <v>4</v>
      </c>
      <c r="C5" s="368"/>
      <c r="D5" s="368"/>
      <c r="E5" s="368"/>
      <c r="F5" s="369"/>
      <c r="G5" s="200"/>
      <c r="H5" s="201"/>
      <c r="I5" s="252" t="s">
        <v>5</v>
      </c>
      <c r="J5" s="201"/>
      <c r="K5" s="202"/>
      <c r="L5" s="202"/>
      <c r="M5" s="201"/>
      <c r="N5" s="201"/>
      <c r="O5" s="203"/>
      <c r="P5" s="406" t="s">
        <v>6</v>
      </c>
      <c r="Q5" s="407"/>
      <c r="R5" s="407"/>
      <c r="S5" s="407"/>
      <c r="T5" s="407"/>
      <c r="U5" s="407"/>
      <c r="V5" s="407"/>
      <c r="W5" s="407"/>
      <c r="X5" s="407"/>
      <c r="Y5" s="407"/>
      <c r="Z5" s="408"/>
      <c r="AA5" s="56" t="b">
        <f>OR(ISBLANK(G5),ISBLANK(H5),ISBLANK(J5),ISBLANK(O5))</f>
        <v>1</v>
      </c>
      <c r="AB5" s="56"/>
      <c r="AC5" s="56"/>
      <c r="AD5" s="56"/>
      <c r="AE5" s="56"/>
      <c r="AF5" s="277"/>
      <c r="AG5" s="278"/>
      <c r="AH5" s="278"/>
      <c r="AI5" s="278"/>
      <c r="AJ5" s="278"/>
      <c r="AL5" s="312"/>
    </row>
    <row r="6" spans="1:41" ht="21" customHeight="1" thickBot="1">
      <c r="B6" s="399" t="s">
        <v>7</v>
      </c>
      <c r="C6" s="400"/>
      <c r="D6" s="333"/>
      <c r="E6" s="397" t="s">
        <v>8</v>
      </c>
      <c r="F6" s="307"/>
      <c r="G6" s="411" t="s">
        <v>9</v>
      </c>
      <c r="H6" s="411"/>
      <c r="I6" s="412"/>
      <c r="J6" s="412"/>
      <c r="K6" s="412"/>
      <c r="L6" s="412"/>
      <c r="M6" s="412"/>
      <c r="N6" s="412"/>
      <c r="O6" s="412"/>
      <c r="P6" s="413"/>
      <c r="Q6" s="345" t="s">
        <v>10</v>
      </c>
      <c r="R6" s="345"/>
      <c r="S6" s="421"/>
      <c r="T6" s="421"/>
      <c r="U6" s="421"/>
      <c r="V6" s="421"/>
      <c r="W6" s="421"/>
      <c r="X6" s="421"/>
      <c r="Y6" s="421"/>
      <c r="Z6" s="422"/>
      <c r="AA6" s="56"/>
      <c r="AB6" s="56"/>
      <c r="AC6" s="56"/>
      <c r="AD6" s="56"/>
      <c r="AE6" s="56"/>
      <c r="AF6" s="277"/>
      <c r="AG6" s="278"/>
      <c r="AH6" s="278"/>
      <c r="AI6" s="278"/>
      <c r="AJ6" s="278"/>
      <c r="AL6" s="313"/>
    </row>
    <row r="7" spans="1:41" ht="21" customHeight="1">
      <c r="B7" s="401"/>
      <c r="C7" s="402"/>
      <c r="D7" s="335"/>
      <c r="E7" s="397" t="s">
        <v>11</v>
      </c>
      <c r="F7" s="307"/>
      <c r="G7" s="415"/>
      <c r="H7" s="416"/>
      <c r="I7" s="416"/>
      <c r="J7" s="416"/>
      <c r="K7" s="416"/>
      <c r="L7" s="416"/>
      <c r="M7" s="416"/>
      <c r="N7" s="416"/>
      <c r="O7" s="416"/>
      <c r="P7" s="416"/>
      <c r="Q7" s="416"/>
      <c r="R7" s="416"/>
      <c r="S7" s="416"/>
      <c r="T7" s="416"/>
      <c r="U7" s="416"/>
      <c r="V7" s="416"/>
      <c r="W7" s="416"/>
      <c r="X7" s="416"/>
      <c r="Y7" s="416"/>
      <c r="Z7" s="417"/>
      <c r="AA7" s="56"/>
      <c r="AB7" s="56"/>
      <c r="AC7" s="56"/>
      <c r="AD7" s="56"/>
      <c r="AE7" s="56"/>
      <c r="AF7" s="277"/>
      <c r="AG7" s="278"/>
      <c r="AH7" s="278"/>
      <c r="AI7" s="278"/>
      <c r="AJ7" s="278"/>
      <c r="AL7" s="314" t="s">
        <v>12</v>
      </c>
      <c r="AM7" s="314"/>
      <c r="AN7" s="314"/>
      <c r="AO7" s="314"/>
    </row>
    <row r="8" spans="1:41" ht="21" customHeight="1">
      <c r="B8" s="305" t="s">
        <v>13</v>
      </c>
      <c r="C8" s="306"/>
      <c r="D8" s="306"/>
      <c r="E8" s="306"/>
      <c r="F8" s="307"/>
      <c r="G8" s="321"/>
      <c r="H8" s="322"/>
      <c r="I8" s="346"/>
      <c r="J8" s="346"/>
      <c r="K8" s="346"/>
      <c r="L8" s="346"/>
      <c r="M8" s="346"/>
      <c r="N8" s="346"/>
      <c r="O8" s="346"/>
      <c r="P8" s="346"/>
      <c r="Q8" s="322"/>
      <c r="R8" s="322"/>
      <c r="S8" s="322"/>
      <c r="T8" s="322"/>
      <c r="U8" s="322"/>
      <c r="V8" s="322"/>
      <c r="W8" s="322"/>
      <c r="X8" s="322"/>
      <c r="Y8" s="322"/>
      <c r="Z8" s="409"/>
      <c r="AA8" s="56" t="b">
        <v>0</v>
      </c>
      <c r="AB8" s="56" t="b">
        <v>0</v>
      </c>
      <c r="AC8" s="56"/>
      <c r="AD8" s="56"/>
      <c r="AE8" s="56"/>
      <c r="AF8" s="277"/>
      <c r="AG8" s="278"/>
      <c r="AH8" s="278"/>
      <c r="AI8" s="278"/>
      <c r="AJ8" s="279" t="str">
        <f>IF(AJ65="","",AJ65)</f>
        <v/>
      </c>
      <c r="AL8" s="314"/>
      <c r="AM8" s="314"/>
      <c r="AN8" s="314"/>
      <c r="AO8" s="314"/>
    </row>
    <row r="9" spans="1:41" ht="21" customHeight="1" thickBot="1">
      <c r="B9" s="305" t="s">
        <v>14</v>
      </c>
      <c r="C9" s="306"/>
      <c r="D9" s="306"/>
      <c r="E9" s="306"/>
      <c r="F9" s="307"/>
      <c r="G9" s="410"/>
      <c r="H9" s="346"/>
      <c r="I9" s="346"/>
      <c r="J9" s="346"/>
      <c r="K9" s="346"/>
      <c r="L9" s="27" t="s">
        <v>15</v>
      </c>
      <c r="M9" s="346"/>
      <c r="N9" s="346"/>
      <c r="O9" s="346"/>
      <c r="P9" s="28" t="s">
        <v>16</v>
      </c>
      <c r="Q9" s="346"/>
      <c r="R9" s="346"/>
      <c r="S9" s="346"/>
      <c r="T9" s="28" t="s">
        <v>17</v>
      </c>
      <c r="U9" s="322"/>
      <c r="V9" s="322"/>
      <c r="W9" s="322"/>
      <c r="X9" s="322"/>
      <c r="Y9" s="322"/>
      <c r="Z9" s="409"/>
      <c r="AA9" s="56" t="s">
        <v>18</v>
      </c>
      <c r="AB9" s="56" t="s">
        <v>18</v>
      </c>
      <c r="AC9" s="56" t="s">
        <v>18</v>
      </c>
      <c r="AD9" s="56" t="s">
        <v>18</v>
      </c>
      <c r="AE9" s="56"/>
      <c r="AF9" s="277"/>
      <c r="AG9" s="278" t="str">
        <f>IF(AA9="平成",AB9+1988,IF(AA9="昭和",AB9+1925,IF(AA9="大正",AB9+1911,IF(AA9="令和",AB9+2018,AB9))))</f>
        <v/>
      </c>
      <c r="AH9" s="278" t="str">
        <f>AC9</f>
        <v/>
      </c>
      <c r="AI9" s="278" t="str">
        <f>AD9</f>
        <v/>
      </c>
      <c r="AJ9" s="279" t="str">
        <f>IF(AA9="","",DATE(AG9,AH9,AI9))</f>
        <v/>
      </c>
      <c r="AL9" s="255" t="s">
        <v>19</v>
      </c>
    </row>
    <row r="10" spans="1:41" ht="21" hidden="1" customHeight="1" thickBot="1">
      <c r="B10" s="308" t="s">
        <v>20</v>
      </c>
      <c r="C10" s="309"/>
      <c r="D10" s="309"/>
      <c r="E10" s="309"/>
      <c r="F10" s="310"/>
      <c r="G10" s="291"/>
      <c r="H10" s="292"/>
      <c r="I10" s="292"/>
      <c r="J10" s="292"/>
      <c r="K10" s="292"/>
      <c r="L10" s="292"/>
      <c r="M10" s="292"/>
      <c r="N10" s="292"/>
      <c r="O10" s="418" t="s">
        <v>21</v>
      </c>
      <c r="P10" s="419"/>
      <c r="Q10" s="419"/>
      <c r="R10" s="419"/>
      <c r="S10" s="419"/>
      <c r="T10" s="419"/>
      <c r="U10" s="419"/>
      <c r="V10" s="419"/>
      <c r="W10" s="419"/>
      <c r="X10" s="419"/>
      <c r="Y10" s="419"/>
      <c r="Z10" s="420"/>
      <c r="AA10" s="56"/>
      <c r="AB10" s="56"/>
      <c r="AC10" s="56"/>
      <c r="AD10" s="56"/>
      <c r="AE10" s="56"/>
      <c r="AF10" s="277"/>
      <c r="AG10" s="278"/>
      <c r="AH10" s="278"/>
      <c r="AI10" s="278"/>
      <c r="AJ10" s="278" t="str">
        <f>IF(AI9="","",DATEDIF(AJ9,AJ8,"y"))</f>
        <v/>
      </c>
      <c r="AL10" s="255"/>
    </row>
    <row r="11" spans="1:41" ht="21" customHeight="1">
      <c r="B11" s="305" t="s">
        <v>22</v>
      </c>
      <c r="C11" s="306"/>
      <c r="D11" s="306"/>
      <c r="E11" s="306"/>
      <c r="F11" s="307"/>
      <c r="G11" s="321"/>
      <c r="H11" s="322"/>
      <c r="I11" s="346"/>
      <c r="J11" s="346"/>
      <c r="K11" s="346"/>
      <c r="L11" s="346"/>
      <c r="M11" s="346"/>
      <c r="N11" s="346"/>
      <c r="O11" s="346"/>
      <c r="P11" s="346"/>
      <c r="Q11" s="315" t="s">
        <v>23</v>
      </c>
      <c r="R11" s="316"/>
      <c r="S11" s="316"/>
      <c r="T11" s="316"/>
      <c r="U11" s="316"/>
      <c r="V11" s="316"/>
      <c r="W11" s="316"/>
      <c r="X11" s="316"/>
      <c r="Y11" s="316"/>
      <c r="Z11" s="317"/>
      <c r="AA11" s="56" t="b">
        <v>0</v>
      </c>
      <c r="AB11" s="56" t="b">
        <v>0</v>
      </c>
      <c r="AC11" s="56"/>
      <c r="AD11" s="56"/>
      <c r="AE11" s="56"/>
      <c r="AF11" s="277"/>
      <c r="AG11" s="278"/>
      <c r="AH11" s="278"/>
      <c r="AI11" s="278" t="s">
        <v>24</v>
      </c>
      <c r="AJ11" s="278" t="b">
        <f>IF(OR(AJ9="",AJ8=""),TRUE,IF(AJ10&gt;=18,TRUE,FALSE))</f>
        <v>1</v>
      </c>
      <c r="AK11" s="256" t="s">
        <v>25</v>
      </c>
      <c r="AL11" s="569" t="s">
        <v>26</v>
      </c>
    </row>
    <row r="12" spans="1:41" ht="21" customHeight="1" thickBot="1">
      <c r="B12" s="323" t="s">
        <v>27</v>
      </c>
      <c r="C12" s="324"/>
      <c r="D12" s="324"/>
      <c r="E12" s="324"/>
      <c r="F12" s="325"/>
      <c r="G12" s="424"/>
      <c r="H12" s="425"/>
      <c r="I12" s="393"/>
      <c r="J12" s="393"/>
      <c r="K12" s="393"/>
      <c r="L12" s="393"/>
      <c r="M12" s="393"/>
      <c r="N12" s="393"/>
      <c r="O12" s="393"/>
      <c r="P12" s="393"/>
      <c r="Q12" s="318"/>
      <c r="R12" s="319"/>
      <c r="S12" s="319"/>
      <c r="T12" s="319"/>
      <c r="U12" s="319"/>
      <c r="V12" s="319"/>
      <c r="W12" s="319"/>
      <c r="X12" s="319"/>
      <c r="Y12" s="319"/>
      <c r="Z12" s="320"/>
      <c r="AA12" s="56" t="b">
        <v>0</v>
      </c>
      <c r="AB12" s="56" t="b">
        <v>0</v>
      </c>
      <c r="AC12" s="56" t="b">
        <v>0</v>
      </c>
      <c r="AD12" s="56"/>
      <c r="AE12" s="56"/>
      <c r="AF12" s="277"/>
      <c r="AG12" s="278"/>
      <c r="AH12" s="278"/>
      <c r="AI12" s="278"/>
      <c r="AJ12" s="278"/>
      <c r="AL12" s="570"/>
    </row>
    <row r="13" spans="1:41" ht="12" customHeight="1" thickBot="1">
      <c r="B13" s="1"/>
      <c r="C13" s="3"/>
      <c r="D13" s="3"/>
      <c r="E13" s="3"/>
      <c r="F13" s="3"/>
      <c r="G13" s="1"/>
      <c r="H13" s="1"/>
      <c r="I13" s="1"/>
      <c r="J13" s="1"/>
      <c r="K13" s="1"/>
      <c r="L13" s="1"/>
      <c r="M13" s="1"/>
      <c r="N13" s="1"/>
      <c r="O13" s="1"/>
      <c r="P13" s="1"/>
      <c r="Q13" s="1"/>
      <c r="R13" s="1"/>
      <c r="S13" s="1"/>
      <c r="T13" s="1"/>
      <c r="U13" s="1"/>
      <c r="V13" s="1"/>
      <c r="W13" s="1"/>
      <c r="X13" s="1"/>
      <c r="Y13" s="1"/>
      <c r="Z13" s="1"/>
      <c r="AA13" s="56"/>
      <c r="AB13" s="56"/>
      <c r="AC13" s="56"/>
      <c r="AD13" s="56"/>
      <c r="AE13" s="56"/>
      <c r="AF13" s="277"/>
      <c r="AG13" s="278"/>
      <c r="AH13" s="278"/>
      <c r="AI13" s="278"/>
      <c r="AJ13" s="278"/>
      <c r="AL13" s="571"/>
    </row>
    <row r="14" spans="1:41" ht="21" customHeight="1" thickBot="1">
      <c r="B14" s="438" t="s">
        <v>28</v>
      </c>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56"/>
      <c r="AB14" s="56"/>
      <c r="AC14" s="56"/>
      <c r="AD14" s="56"/>
      <c r="AE14" s="56"/>
      <c r="AF14" s="277"/>
      <c r="AG14" s="278"/>
      <c r="AH14" s="278"/>
      <c r="AI14" s="278"/>
      <c r="AJ14" s="278"/>
    </row>
    <row r="15" spans="1:41" ht="21" customHeight="1">
      <c r="B15" s="367" t="s">
        <v>29</v>
      </c>
      <c r="C15" s="368"/>
      <c r="D15" s="368"/>
      <c r="E15" s="368"/>
      <c r="F15" s="369"/>
      <c r="G15" s="347"/>
      <c r="H15" s="348"/>
      <c r="I15" s="348"/>
      <c r="J15" s="348"/>
      <c r="K15" s="348"/>
      <c r="L15" s="348"/>
      <c r="M15" s="348"/>
      <c r="N15" s="348"/>
      <c r="O15" s="348"/>
      <c r="P15" s="348"/>
      <c r="Q15" s="348"/>
      <c r="R15" s="348"/>
      <c r="S15" s="348"/>
      <c r="T15" s="348"/>
      <c r="U15" s="348"/>
      <c r="V15" s="348"/>
      <c r="W15" s="348"/>
      <c r="X15" s="348"/>
      <c r="Y15" s="348"/>
      <c r="Z15" s="349"/>
      <c r="AA15" s="56"/>
      <c r="AB15" s="56"/>
      <c r="AC15" s="56"/>
      <c r="AD15" s="56"/>
      <c r="AE15" s="56"/>
      <c r="AF15" s="277"/>
      <c r="AG15" s="278"/>
      <c r="AH15" s="278"/>
      <c r="AI15" s="278"/>
      <c r="AJ15" s="278"/>
      <c r="AL15" s="258" t="s">
        <v>30</v>
      </c>
    </row>
    <row r="16" spans="1:41" ht="21" customHeight="1">
      <c r="B16" s="305" t="s">
        <v>31</v>
      </c>
      <c r="C16" s="306"/>
      <c r="D16" s="306"/>
      <c r="E16" s="306"/>
      <c r="F16" s="307"/>
      <c r="G16" s="446"/>
      <c r="H16" s="412"/>
      <c r="I16" s="412"/>
      <c r="J16" s="412"/>
      <c r="K16" s="412"/>
      <c r="L16" s="412"/>
      <c r="M16" s="412"/>
      <c r="N16" s="412"/>
      <c r="O16" s="412"/>
      <c r="P16" s="412"/>
      <c r="Q16" s="412"/>
      <c r="R16" s="412"/>
      <c r="S16" s="412"/>
      <c r="T16" s="412"/>
      <c r="U16" s="412"/>
      <c r="V16" s="412"/>
      <c r="W16" s="412"/>
      <c r="X16" s="412"/>
      <c r="Y16" s="412"/>
      <c r="Z16" s="447"/>
      <c r="AA16" s="56"/>
      <c r="AB16" s="56"/>
      <c r="AC16" s="56"/>
      <c r="AD16" s="56"/>
      <c r="AE16" s="56"/>
      <c r="AF16" s="277"/>
      <c r="AG16" s="278"/>
      <c r="AH16" s="278"/>
      <c r="AI16" s="278"/>
      <c r="AJ16" s="278"/>
    </row>
    <row r="17" spans="2:38" ht="21" customHeight="1">
      <c r="B17" s="399" t="s">
        <v>32</v>
      </c>
      <c r="C17" s="400"/>
      <c r="D17" s="333"/>
      <c r="E17" s="397" t="s">
        <v>33</v>
      </c>
      <c r="F17" s="307"/>
      <c r="G17" s="382"/>
      <c r="H17" s="383"/>
      <c r="I17" s="383"/>
      <c r="J17" s="254" t="s">
        <v>34</v>
      </c>
      <c r="K17" s="383"/>
      <c r="L17" s="383"/>
      <c r="M17" s="383"/>
      <c r="N17" s="384"/>
      <c r="O17" s="385"/>
      <c r="P17" s="386"/>
      <c r="Q17" s="386"/>
      <c r="R17" s="386"/>
      <c r="S17" s="386"/>
      <c r="T17" s="386"/>
      <c r="U17" s="386"/>
      <c r="V17" s="386"/>
      <c r="W17" s="386"/>
      <c r="X17" s="386"/>
      <c r="Y17" s="386"/>
      <c r="Z17" s="387"/>
      <c r="AA17" s="56"/>
      <c r="AB17" s="56"/>
      <c r="AC17" s="56"/>
      <c r="AD17" s="56"/>
      <c r="AE17" s="56"/>
      <c r="AF17" s="277"/>
      <c r="AG17" s="278"/>
      <c r="AH17" s="278"/>
      <c r="AI17" s="278"/>
      <c r="AJ17" s="278"/>
    </row>
    <row r="18" spans="2:38" ht="42" customHeight="1">
      <c r="B18" s="401"/>
      <c r="C18" s="402"/>
      <c r="D18" s="335"/>
      <c r="E18" s="397" t="s">
        <v>35</v>
      </c>
      <c r="F18" s="307"/>
      <c r="G18" s="388"/>
      <c r="H18" s="389"/>
      <c r="I18" s="389"/>
      <c r="J18" s="389"/>
      <c r="K18" s="389"/>
      <c r="L18" s="389"/>
      <c r="M18" s="389"/>
      <c r="N18" s="389"/>
      <c r="O18" s="389"/>
      <c r="P18" s="389"/>
      <c r="Q18" s="389"/>
      <c r="R18" s="389"/>
      <c r="S18" s="389"/>
      <c r="T18" s="389"/>
      <c r="U18" s="389"/>
      <c r="V18" s="389"/>
      <c r="W18" s="389"/>
      <c r="X18" s="389"/>
      <c r="Y18" s="389"/>
      <c r="Z18" s="390"/>
      <c r="AA18" s="56"/>
      <c r="AB18" s="56"/>
      <c r="AC18" s="56"/>
      <c r="AD18" s="56"/>
      <c r="AE18" s="56"/>
      <c r="AF18" s="277"/>
      <c r="AG18" s="278"/>
      <c r="AH18" s="278"/>
      <c r="AI18" s="278"/>
      <c r="AJ18" s="278"/>
      <c r="AL18" s="259"/>
    </row>
    <row r="19" spans="2:38" ht="21" customHeight="1" thickBot="1">
      <c r="B19" s="323" t="s">
        <v>36</v>
      </c>
      <c r="C19" s="324"/>
      <c r="D19" s="324"/>
      <c r="E19" s="324"/>
      <c r="F19" s="325"/>
      <c r="G19" s="391"/>
      <c r="H19" s="392"/>
      <c r="I19" s="392"/>
      <c r="J19" s="392"/>
      <c r="K19" s="257" t="s">
        <v>37</v>
      </c>
      <c r="L19" s="393"/>
      <c r="M19" s="393"/>
      <c r="N19" s="393"/>
      <c r="O19" s="393"/>
      <c r="P19" s="257" t="s">
        <v>38</v>
      </c>
      <c r="Q19" s="393"/>
      <c r="R19" s="393"/>
      <c r="S19" s="393"/>
      <c r="T19" s="393"/>
      <c r="U19" s="393"/>
      <c r="V19" s="393"/>
      <c r="W19" s="393"/>
      <c r="X19" s="328"/>
      <c r="Y19" s="329"/>
      <c r="Z19" s="330"/>
      <c r="AA19" s="56"/>
      <c r="AB19" s="56"/>
      <c r="AC19" s="56"/>
      <c r="AD19" s="56"/>
      <c r="AE19" s="56"/>
      <c r="AF19" s="277"/>
      <c r="AG19" s="278"/>
      <c r="AH19" s="278"/>
      <c r="AI19" s="278"/>
      <c r="AJ19" s="278"/>
    </row>
    <row r="20" spans="2:38" ht="12" customHeight="1">
      <c r="B20" s="1"/>
      <c r="C20" s="1"/>
      <c r="D20" s="1"/>
      <c r="E20" s="1"/>
      <c r="F20" s="1"/>
      <c r="G20" s="260"/>
      <c r="H20" s="261"/>
      <c r="I20" s="261"/>
      <c r="J20" s="261"/>
      <c r="K20" s="261"/>
      <c r="L20" s="261"/>
      <c r="M20" s="261"/>
      <c r="N20" s="261"/>
      <c r="O20" s="261"/>
      <c r="P20" s="261"/>
      <c r="Q20" s="261"/>
      <c r="R20" s="261"/>
      <c r="S20" s="261"/>
      <c r="T20" s="261"/>
      <c r="U20" s="261"/>
      <c r="V20" s="261"/>
      <c r="W20" s="261"/>
      <c r="X20" s="261"/>
      <c r="Y20" s="261"/>
      <c r="Z20" s="261"/>
      <c r="AA20" s="56"/>
      <c r="AB20" s="56"/>
      <c r="AC20" s="56"/>
      <c r="AD20" s="56"/>
      <c r="AE20" s="56"/>
      <c r="AF20" s="277"/>
      <c r="AG20" s="278"/>
      <c r="AH20" s="278"/>
      <c r="AI20" s="278"/>
      <c r="AJ20" s="278"/>
    </row>
    <row r="21" spans="2:38" ht="21" customHeight="1" thickBot="1">
      <c r="B21" s="445" t="s">
        <v>39</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56"/>
      <c r="AB21" s="56"/>
      <c r="AC21" s="56"/>
      <c r="AD21" s="56"/>
      <c r="AE21" s="56"/>
      <c r="AF21" s="277"/>
      <c r="AG21" s="278"/>
      <c r="AH21" s="278"/>
      <c r="AI21" s="278"/>
      <c r="AJ21" s="278"/>
    </row>
    <row r="22" spans="2:38" ht="21" hidden="1" customHeight="1">
      <c r="B22" s="394" t="s">
        <v>40</v>
      </c>
      <c r="C22" s="395"/>
      <c r="D22" s="395"/>
      <c r="E22" s="395"/>
      <c r="F22" s="396"/>
      <c r="G22" s="437" t="s">
        <v>41</v>
      </c>
      <c r="H22" s="395"/>
      <c r="I22" s="395"/>
      <c r="J22" s="331"/>
      <c r="K22" s="331"/>
      <c r="L22" s="395" t="s">
        <v>42</v>
      </c>
      <c r="M22" s="395"/>
      <c r="N22" s="443"/>
      <c r="O22" s="443"/>
      <c r="P22" s="443"/>
      <c r="Q22" s="443"/>
      <c r="R22" s="444"/>
      <c r="S22" s="403"/>
      <c r="T22" s="403"/>
      <c r="U22" s="403"/>
      <c r="V22" s="403"/>
      <c r="W22" s="403"/>
      <c r="X22" s="351" t="s">
        <v>43</v>
      </c>
      <c r="Y22" s="351"/>
      <c r="Z22" s="352"/>
      <c r="AA22" s="56" t="s">
        <v>18</v>
      </c>
      <c r="AB22" s="56"/>
      <c r="AC22" s="56"/>
      <c r="AD22" s="56"/>
      <c r="AE22" s="56"/>
      <c r="AF22" s="277"/>
      <c r="AG22" s="278"/>
      <c r="AH22" s="278"/>
      <c r="AI22" s="278"/>
      <c r="AJ22" s="278"/>
      <c r="AL22" s="300" t="s">
        <v>44</v>
      </c>
    </row>
    <row r="23" spans="2:38" ht="21" hidden="1" customHeight="1">
      <c r="B23" s="373"/>
      <c r="C23" s="374"/>
      <c r="D23" s="374"/>
      <c r="E23" s="374"/>
      <c r="F23" s="375"/>
      <c r="G23" s="439"/>
      <c r="H23" s="440"/>
      <c r="I23" s="440"/>
      <c r="J23" s="440"/>
      <c r="K23" s="440"/>
      <c r="L23" s="440"/>
      <c r="M23" s="441" t="s">
        <v>45</v>
      </c>
      <c r="N23" s="441"/>
      <c r="O23" s="441"/>
      <c r="P23" s="441"/>
      <c r="Q23" s="441"/>
      <c r="R23" s="442"/>
      <c r="S23" s="290" t="s">
        <v>46</v>
      </c>
      <c r="T23" s="398"/>
      <c r="U23" s="398"/>
      <c r="V23" s="398"/>
      <c r="W23" s="398"/>
      <c r="X23" s="428" t="s">
        <v>47</v>
      </c>
      <c r="Y23" s="428"/>
      <c r="Z23" s="429"/>
      <c r="AA23" s="89">
        <f>S22</f>
        <v>0</v>
      </c>
      <c r="AB23" s="205" t="b">
        <v>0</v>
      </c>
      <c r="AC23" s="56"/>
      <c r="AD23" s="56"/>
      <c r="AE23" s="56"/>
      <c r="AF23" s="277"/>
      <c r="AG23" s="278"/>
      <c r="AH23" s="278"/>
      <c r="AI23" s="278"/>
      <c r="AJ23" s="278"/>
      <c r="AL23" s="301"/>
    </row>
    <row r="24" spans="2:38" ht="21" hidden="1" customHeight="1" thickBot="1">
      <c r="B24" s="370" t="s">
        <v>48</v>
      </c>
      <c r="C24" s="371"/>
      <c r="D24" s="371"/>
      <c r="E24" s="371"/>
      <c r="F24" s="372"/>
      <c r="G24" s="435" t="s">
        <v>18</v>
      </c>
      <c r="H24" s="436"/>
      <c r="I24" s="436"/>
      <c r="J24" s="434"/>
      <c r="K24" s="434"/>
      <c r="L24" s="366" t="s">
        <v>42</v>
      </c>
      <c r="M24" s="366"/>
      <c r="N24" s="485"/>
      <c r="O24" s="485"/>
      <c r="P24" s="485"/>
      <c r="Q24" s="485"/>
      <c r="R24" s="486"/>
      <c r="S24" s="487"/>
      <c r="T24" s="487"/>
      <c r="U24" s="487"/>
      <c r="V24" s="487"/>
      <c r="W24" s="487"/>
      <c r="X24" s="430" t="s">
        <v>49</v>
      </c>
      <c r="Y24" s="430"/>
      <c r="Z24" s="431"/>
      <c r="AA24" s="56" t="s">
        <v>18</v>
      </c>
      <c r="AB24" s="56"/>
      <c r="AC24" s="56"/>
      <c r="AD24" s="280" t="str">
        <f>IF(AA24="","",IF(G24="平成",AA24+1988,IF(G24="令和",AA24+2018,AA24)))</f>
        <v/>
      </c>
      <c r="AE24" s="281" t="str">
        <f>IF(OR(G24="",AD24=""),"",DATE(AD24,4,1))</f>
        <v/>
      </c>
      <c r="AF24" s="277"/>
      <c r="AG24" s="278"/>
      <c r="AH24" s="278"/>
      <c r="AI24" s="278"/>
      <c r="AJ24" s="278"/>
      <c r="AL24" s="302"/>
    </row>
    <row r="25" spans="2:38" ht="21" hidden="1" customHeight="1" thickBot="1">
      <c r="B25" s="373"/>
      <c r="C25" s="374"/>
      <c r="D25" s="374"/>
      <c r="E25" s="374"/>
      <c r="F25" s="375"/>
      <c r="G25" s="439"/>
      <c r="H25" s="440"/>
      <c r="I25" s="440"/>
      <c r="J25" s="440"/>
      <c r="K25" s="440"/>
      <c r="L25" s="440"/>
      <c r="M25" s="441" t="s">
        <v>50</v>
      </c>
      <c r="N25" s="441"/>
      <c r="O25" s="441"/>
      <c r="P25" s="441"/>
      <c r="Q25" s="441"/>
      <c r="R25" s="442"/>
      <c r="S25" s="290" t="s">
        <v>46</v>
      </c>
      <c r="T25" s="494"/>
      <c r="U25" s="494"/>
      <c r="V25" s="494"/>
      <c r="W25" s="494"/>
      <c r="X25" s="581" t="s">
        <v>47</v>
      </c>
      <c r="Y25" s="581"/>
      <c r="Z25" s="582"/>
      <c r="AA25" s="89">
        <f>S24</f>
        <v>0</v>
      </c>
      <c r="AB25" s="205" t="b">
        <v>0</v>
      </c>
      <c r="AC25" s="56"/>
      <c r="AD25" s="280"/>
      <c r="AE25" s="205"/>
      <c r="AF25" s="277"/>
      <c r="AG25" s="278"/>
      <c r="AH25" s="278"/>
      <c r="AI25" s="278"/>
      <c r="AJ25" s="278"/>
      <c r="AL25" s="262" t="s">
        <v>51</v>
      </c>
    </row>
    <row r="26" spans="2:38" ht="21" customHeight="1">
      <c r="B26" s="336" t="s">
        <v>52</v>
      </c>
      <c r="C26" s="337"/>
      <c r="D26" s="338"/>
      <c r="E26" s="332" t="s">
        <v>53</v>
      </c>
      <c r="F26" s="333"/>
      <c r="G26" s="432" t="s">
        <v>18</v>
      </c>
      <c r="H26" s="433"/>
      <c r="I26" s="433"/>
      <c r="J26" s="467"/>
      <c r="K26" s="467"/>
      <c r="L26" s="358" t="s">
        <v>42</v>
      </c>
      <c r="M26" s="359"/>
      <c r="N26" s="577" t="s">
        <v>54</v>
      </c>
      <c r="O26" s="578"/>
      <c r="P26" s="578"/>
      <c r="Q26" s="578"/>
      <c r="R26" s="579"/>
      <c r="S26" s="576"/>
      <c r="T26" s="576"/>
      <c r="U26" s="576"/>
      <c r="V26" s="576"/>
      <c r="W26" s="576"/>
      <c r="X26" s="426" t="s">
        <v>49</v>
      </c>
      <c r="Y26" s="426"/>
      <c r="Z26" s="427"/>
      <c r="AA26" s="89">
        <f t="shared" ref="AA26:AA33" si="0">S26</f>
        <v>0</v>
      </c>
      <c r="AB26" s="56" t="s">
        <v>18</v>
      </c>
      <c r="AC26" s="56"/>
      <c r="AD26" s="280" t="str">
        <f>IF(AB26="","",IF(G26="平成",AB26+1988,IF(G26="令和",AB26+2018,AB26)))</f>
        <v/>
      </c>
      <c r="AE26" s="281" t="str">
        <f>IF(AB26="","",DATE(AD26,4,1))</f>
        <v/>
      </c>
      <c r="AF26" s="277"/>
      <c r="AG26" s="278" t="s">
        <v>55</v>
      </c>
      <c r="AH26" s="282">
        <f>SUM(AA34)</f>
        <v>0</v>
      </c>
      <c r="AI26" s="278"/>
      <c r="AJ26" s="278" t="b">
        <f>IF(AH26&lt;50,TRUE,FALSE)</f>
        <v>1</v>
      </c>
      <c r="AL26" s="563" t="s">
        <v>56</v>
      </c>
    </row>
    <row r="27" spans="2:38" ht="21" customHeight="1">
      <c r="B27" s="339"/>
      <c r="C27" s="340"/>
      <c r="D27" s="341"/>
      <c r="E27" s="334"/>
      <c r="F27" s="335"/>
      <c r="G27" s="326"/>
      <c r="H27" s="327"/>
      <c r="I27" s="327"/>
      <c r="J27" s="379"/>
      <c r="K27" s="379"/>
      <c r="L27" s="379"/>
      <c r="M27" s="380"/>
      <c r="N27" s="572" t="s">
        <v>57</v>
      </c>
      <c r="O27" s="573"/>
      <c r="P27" s="573"/>
      <c r="Q27" s="573"/>
      <c r="R27" s="574"/>
      <c r="S27" s="575"/>
      <c r="T27" s="575"/>
      <c r="U27" s="575"/>
      <c r="V27" s="575"/>
      <c r="W27" s="575"/>
      <c r="X27" s="426" t="s">
        <v>49</v>
      </c>
      <c r="Y27" s="426"/>
      <c r="Z27" s="427"/>
      <c r="AA27" s="89">
        <f t="shared" si="0"/>
        <v>0</v>
      </c>
      <c r="AB27" s="205" t="b">
        <v>0</v>
      </c>
      <c r="AC27" s="56"/>
      <c r="AD27" s="280"/>
      <c r="AE27" s="205"/>
      <c r="AF27" s="277"/>
      <c r="AG27" s="278" t="s">
        <v>58</v>
      </c>
      <c r="AH27" s="282">
        <f>SUM(AA36)</f>
        <v>0</v>
      </c>
      <c r="AI27" s="278"/>
      <c r="AJ27" s="278" t="b">
        <f>IF(AH27&lt;50,TRUE,FALSE)</f>
        <v>1</v>
      </c>
      <c r="AL27" s="564"/>
    </row>
    <row r="28" spans="2:38" ht="21" customHeight="1">
      <c r="B28" s="339"/>
      <c r="C28" s="340"/>
      <c r="D28" s="341"/>
      <c r="E28" s="332" t="s">
        <v>59</v>
      </c>
      <c r="F28" s="333"/>
      <c r="G28" s="448" t="str">
        <f>""&amp;G26</f>
        <v/>
      </c>
      <c r="H28" s="358"/>
      <c r="I28" s="358"/>
      <c r="J28" s="360" t="str">
        <f>IF(AB26="","",AB26-1)</f>
        <v/>
      </c>
      <c r="K28" s="360"/>
      <c r="L28" s="358" t="s">
        <v>42</v>
      </c>
      <c r="M28" s="359"/>
      <c r="N28" s="577" t="s">
        <v>54</v>
      </c>
      <c r="O28" s="578"/>
      <c r="P28" s="578"/>
      <c r="Q28" s="578"/>
      <c r="R28" s="579"/>
      <c r="S28" s="576"/>
      <c r="T28" s="576"/>
      <c r="U28" s="576"/>
      <c r="V28" s="576"/>
      <c r="W28" s="576"/>
      <c r="X28" s="426" t="s">
        <v>49</v>
      </c>
      <c r="Y28" s="426"/>
      <c r="Z28" s="427"/>
      <c r="AA28" s="89">
        <f t="shared" si="0"/>
        <v>0</v>
      </c>
      <c r="AB28" s="56">
        <v>2</v>
      </c>
      <c r="AC28" s="56"/>
      <c r="AD28" s="280" t="str">
        <f>IF(AD26="","",AD26-1)</f>
        <v/>
      </c>
      <c r="AE28" s="281" t="str">
        <f>IF(AB26="","",DATE(AD28,4,1))</f>
        <v/>
      </c>
      <c r="AF28" s="277"/>
      <c r="AG28" s="278" t="s">
        <v>60</v>
      </c>
      <c r="AH28" s="282">
        <f>SUM(AA26,AA28,AA30,AA32,N34)</f>
        <v>0</v>
      </c>
      <c r="AI28" s="278"/>
      <c r="AJ28" s="278" t="b">
        <f>IF(AH28&lt;100,TRUE,FALSE)</f>
        <v>1</v>
      </c>
      <c r="AL28" s="564"/>
    </row>
    <row r="29" spans="2:38" ht="21" customHeight="1">
      <c r="B29" s="339"/>
      <c r="C29" s="340"/>
      <c r="D29" s="341"/>
      <c r="E29" s="334"/>
      <c r="F29" s="335"/>
      <c r="G29" s="326"/>
      <c r="H29" s="327"/>
      <c r="I29" s="327"/>
      <c r="J29" s="379"/>
      <c r="K29" s="379"/>
      <c r="L29" s="379"/>
      <c r="M29" s="380"/>
      <c r="N29" s="572" t="s">
        <v>57</v>
      </c>
      <c r="O29" s="573"/>
      <c r="P29" s="573"/>
      <c r="Q29" s="573"/>
      <c r="R29" s="574"/>
      <c r="S29" s="575"/>
      <c r="T29" s="575"/>
      <c r="U29" s="575"/>
      <c r="V29" s="575"/>
      <c r="W29" s="575"/>
      <c r="X29" s="426" t="s">
        <v>49</v>
      </c>
      <c r="Y29" s="426"/>
      <c r="Z29" s="427"/>
      <c r="AA29" s="89">
        <f t="shared" si="0"/>
        <v>0</v>
      </c>
      <c r="AB29" s="205" t="b">
        <v>0</v>
      </c>
      <c r="AC29" s="56"/>
      <c r="AD29" s="280"/>
      <c r="AE29" s="205"/>
      <c r="AF29" s="277"/>
      <c r="AG29" s="278" t="s">
        <v>61</v>
      </c>
      <c r="AH29" s="282">
        <f>SUM(AA27,AA29,AA31,AA33,N36)</f>
        <v>0</v>
      </c>
      <c r="AI29" s="278"/>
      <c r="AJ29" s="278" t="b">
        <f>IF(AH29&lt;100,TRUE,FALSE)</f>
        <v>1</v>
      </c>
      <c r="AL29" s="564"/>
    </row>
    <row r="30" spans="2:38" ht="21" customHeight="1">
      <c r="B30" s="339"/>
      <c r="C30" s="340"/>
      <c r="D30" s="341"/>
      <c r="E30" s="332" t="s">
        <v>62</v>
      </c>
      <c r="F30" s="333"/>
      <c r="G30" s="448" t="str">
        <f>""&amp;G26</f>
        <v/>
      </c>
      <c r="H30" s="358"/>
      <c r="I30" s="358"/>
      <c r="J30" s="360" t="str">
        <f>IF(AB26="","",AB26-2)</f>
        <v/>
      </c>
      <c r="K30" s="360"/>
      <c r="L30" s="358" t="s">
        <v>42</v>
      </c>
      <c r="M30" s="359"/>
      <c r="N30" s="577" t="s">
        <v>54</v>
      </c>
      <c r="O30" s="578"/>
      <c r="P30" s="578"/>
      <c r="Q30" s="578"/>
      <c r="R30" s="579"/>
      <c r="S30" s="576"/>
      <c r="T30" s="576"/>
      <c r="U30" s="576"/>
      <c r="V30" s="576"/>
      <c r="W30" s="576"/>
      <c r="X30" s="426" t="s">
        <v>49</v>
      </c>
      <c r="Y30" s="426"/>
      <c r="Z30" s="427"/>
      <c r="AA30" s="89">
        <f t="shared" si="0"/>
        <v>0</v>
      </c>
      <c r="AB30" s="56">
        <v>3</v>
      </c>
      <c r="AC30" s="56"/>
      <c r="AD30" s="280" t="str">
        <f>IF(AD26="","",AD26-2)</f>
        <v/>
      </c>
      <c r="AE30" s="281" t="str">
        <f>IF(AB26="","",DATE(AD30,4,1))</f>
        <v/>
      </c>
      <c r="AF30" s="277"/>
      <c r="AG30" s="278"/>
      <c r="AH30" s="278"/>
      <c r="AI30" s="278"/>
      <c r="AJ30" s="278"/>
      <c r="AL30" s="564"/>
    </row>
    <row r="31" spans="2:38" ht="21" customHeight="1">
      <c r="B31" s="339"/>
      <c r="C31" s="340"/>
      <c r="D31" s="341"/>
      <c r="E31" s="334"/>
      <c r="F31" s="335"/>
      <c r="G31" s="326"/>
      <c r="H31" s="327"/>
      <c r="I31" s="327"/>
      <c r="J31" s="379"/>
      <c r="K31" s="379"/>
      <c r="L31" s="379"/>
      <c r="M31" s="380"/>
      <c r="N31" s="572" t="s">
        <v>57</v>
      </c>
      <c r="O31" s="573"/>
      <c r="P31" s="573"/>
      <c r="Q31" s="573"/>
      <c r="R31" s="574"/>
      <c r="S31" s="575"/>
      <c r="T31" s="575"/>
      <c r="U31" s="575"/>
      <c r="V31" s="575"/>
      <c r="W31" s="575"/>
      <c r="X31" s="426" t="s">
        <v>49</v>
      </c>
      <c r="Y31" s="426"/>
      <c r="Z31" s="427"/>
      <c r="AA31" s="89">
        <f t="shared" si="0"/>
        <v>0</v>
      </c>
      <c r="AB31" s="205" t="b">
        <v>0</v>
      </c>
      <c r="AC31" s="56"/>
      <c r="AD31" s="280"/>
      <c r="AE31" s="205"/>
      <c r="AF31" s="277"/>
      <c r="AG31" s="278"/>
      <c r="AH31" s="278"/>
      <c r="AI31" s="278"/>
      <c r="AJ31" s="278"/>
      <c r="AL31" s="564"/>
    </row>
    <row r="32" spans="2:38" ht="21" customHeight="1">
      <c r="B32" s="339"/>
      <c r="C32" s="340"/>
      <c r="D32" s="341"/>
      <c r="E32" s="332" t="s">
        <v>63</v>
      </c>
      <c r="F32" s="333"/>
      <c r="G32" s="448" t="str">
        <f>""&amp;G26</f>
        <v/>
      </c>
      <c r="H32" s="358"/>
      <c r="I32" s="358"/>
      <c r="J32" s="360" t="str">
        <f>IF(AB26="","",AB26-3)</f>
        <v/>
      </c>
      <c r="K32" s="360"/>
      <c r="L32" s="358" t="s">
        <v>42</v>
      </c>
      <c r="M32" s="359"/>
      <c r="N32" s="577" t="s">
        <v>54</v>
      </c>
      <c r="O32" s="578"/>
      <c r="P32" s="578"/>
      <c r="Q32" s="578"/>
      <c r="R32" s="579"/>
      <c r="S32" s="576"/>
      <c r="T32" s="576"/>
      <c r="U32" s="576"/>
      <c r="V32" s="576"/>
      <c r="W32" s="576"/>
      <c r="X32" s="426" t="s">
        <v>49</v>
      </c>
      <c r="Y32" s="426"/>
      <c r="Z32" s="427"/>
      <c r="AA32" s="89">
        <f t="shared" si="0"/>
        <v>0</v>
      </c>
      <c r="AB32" s="56">
        <v>4</v>
      </c>
      <c r="AC32" s="56"/>
      <c r="AD32" s="280" t="str">
        <f>IF(AD26="","",AD26-3)</f>
        <v/>
      </c>
      <c r="AE32" s="281" t="str">
        <f>IF(AB26="","",DATE(AD32,4,1))</f>
        <v/>
      </c>
      <c r="AF32" s="277"/>
      <c r="AG32" s="278"/>
      <c r="AH32" s="278"/>
      <c r="AI32" s="278"/>
      <c r="AJ32" s="278"/>
      <c r="AL32" s="564"/>
    </row>
    <row r="33" spans="2:38" ht="21" customHeight="1">
      <c r="B33" s="342"/>
      <c r="C33" s="343"/>
      <c r="D33" s="344"/>
      <c r="E33" s="334"/>
      <c r="F33" s="335"/>
      <c r="G33" s="326"/>
      <c r="H33" s="327"/>
      <c r="I33" s="327"/>
      <c r="J33" s="379"/>
      <c r="K33" s="379"/>
      <c r="L33" s="379"/>
      <c r="M33" s="380"/>
      <c r="N33" s="572" t="s">
        <v>57</v>
      </c>
      <c r="O33" s="573"/>
      <c r="P33" s="573"/>
      <c r="Q33" s="573"/>
      <c r="R33" s="574"/>
      <c r="S33" s="575"/>
      <c r="T33" s="575"/>
      <c r="U33" s="575"/>
      <c r="V33" s="575"/>
      <c r="W33" s="575"/>
      <c r="X33" s="426" t="s">
        <v>49</v>
      </c>
      <c r="Y33" s="426"/>
      <c r="Z33" s="427"/>
      <c r="AA33" s="89">
        <f t="shared" si="0"/>
        <v>0</v>
      </c>
      <c r="AB33" s="205" t="b">
        <v>0</v>
      </c>
      <c r="AC33" s="56"/>
      <c r="AD33" s="280"/>
      <c r="AE33" s="205"/>
      <c r="AF33" s="277"/>
      <c r="AG33" s="278"/>
      <c r="AH33" s="278"/>
      <c r="AI33" s="278"/>
      <c r="AJ33" s="278"/>
      <c r="AL33" s="564"/>
    </row>
    <row r="34" spans="2:38" ht="21" customHeight="1" thickBot="1">
      <c r="B34" s="336" t="s">
        <v>64</v>
      </c>
      <c r="C34" s="519"/>
      <c r="D34" s="520"/>
      <c r="E34" s="488"/>
      <c r="F34" s="489"/>
      <c r="G34" s="482" t="s">
        <v>54</v>
      </c>
      <c r="H34" s="483"/>
      <c r="I34" s="483"/>
      <c r="J34" s="483"/>
      <c r="K34" s="483"/>
      <c r="L34" s="483"/>
      <c r="M34" s="483"/>
      <c r="N34" s="465"/>
      <c r="O34" s="466"/>
      <c r="P34" s="466"/>
      <c r="Q34" s="466"/>
      <c r="R34" s="466"/>
      <c r="S34" s="484" t="s">
        <v>65</v>
      </c>
      <c r="T34" s="484"/>
      <c r="U34" s="263" t="s">
        <v>66</v>
      </c>
      <c r="V34" s="529"/>
      <c r="W34" s="529"/>
      <c r="X34" s="363" t="s">
        <v>67</v>
      </c>
      <c r="Y34" s="364"/>
      <c r="Z34" s="365"/>
      <c r="AA34" s="89">
        <f>N34</f>
        <v>0</v>
      </c>
      <c r="AB34" s="56"/>
      <c r="AC34" s="56"/>
      <c r="AD34" s="56"/>
      <c r="AE34" s="56"/>
      <c r="AF34" s="277"/>
      <c r="AG34" s="278"/>
      <c r="AH34" s="278"/>
      <c r="AI34" s="278"/>
      <c r="AJ34" s="278"/>
      <c r="AL34" s="565"/>
    </row>
    <row r="35" spans="2:38" ht="21" customHeight="1">
      <c r="B35" s="521"/>
      <c r="C35" s="522"/>
      <c r="D35" s="523"/>
      <c r="E35" s="490"/>
      <c r="F35" s="491"/>
      <c r="G35" s="476" t="s">
        <v>68</v>
      </c>
      <c r="H35" s="477"/>
      <c r="I35" s="477"/>
      <c r="J35" s="470" t="s">
        <v>69</v>
      </c>
      <c r="K35" s="471"/>
      <c r="L35" s="471"/>
      <c r="M35" s="472"/>
      <c r="N35" s="493"/>
      <c r="O35" s="454"/>
      <c r="P35" s="454"/>
      <c r="Q35" s="454"/>
      <c r="R35" s="454"/>
      <c r="S35" s="454"/>
      <c r="T35" s="454"/>
      <c r="U35" s="454"/>
      <c r="V35" s="454"/>
      <c r="W35" s="454"/>
      <c r="X35" s="361" t="s">
        <v>49</v>
      </c>
      <c r="Y35" s="361"/>
      <c r="Z35" s="362"/>
      <c r="AA35" s="56"/>
      <c r="AB35" s="205" t="b">
        <v>0</v>
      </c>
      <c r="AC35" s="56"/>
      <c r="AD35" s="56"/>
      <c r="AE35" s="56"/>
      <c r="AF35" s="277"/>
      <c r="AG35" s="278"/>
      <c r="AH35" s="278"/>
      <c r="AI35" s="278"/>
      <c r="AJ35" s="278"/>
      <c r="AL35" s="495" t="s">
        <v>70</v>
      </c>
    </row>
    <row r="36" spans="2:38" ht="21" customHeight="1" thickBot="1">
      <c r="B36" s="521"/>
      <c r="C36" s="522"/>
      <c r="D36" s="523"/>
      <c r="E36" s="490"/>
      <c r="F36" s="491"/>
      <c r="G36" s="478"/>
      <c r="H36" s="479"/>
      <c r="I36" s="479"/>
      <c r="J36" s="470" t="s">
        <v>71</v>
      </c>
      <c r="K36" s="471"/>
      <c r="L36" s="471"/>
      <c r="M36" s="472"/>
      <c r="N36" s="493"/>
      <c r="O36" s="454"/>
      <c r="P36" s="454"/>
      <c r="Q36" s="454"/>
      <c r="R36" s="454"/>
      <c r="S36" s="454"/>
      <c r="T36" s="454"/>
      <c r="U36" s="454"/>
      <c r="V36" s="454"/>
      <c r="W36" s="454"/>
      <c r="X36" s="361" t="s">
        <v>49</v>
      </c>
      <c r="Y36" s="361"/>
      <c r="Z36" s="362"/>
      <c r="AA36" s="88">
        <f>N36</f>
        <v>0</v>
      </c>
      <c r="AB36" s="56"/>
      <c r="AC36" s="56"/>
      <c r="AD36" s="56"/>
      <c r="AE36" s="56"/>
      <c r="AF36" s="277"/>
      <c r="AG36" s="278"/>
      <c r="AH36" s="278"/>
      <c r="AI36" s="278"/>
      <c r="AJ36" s="278"/>
      <c r="AL36" s="496"/>
    </row>
    <row r="37" spans="2:38" ht="21" customHeight="1">
      <c r="B37" s="521"/>
      <c r="C37" s="522"/>
      <c r="D37" s="523"/>
      <c r="E37" s="490"/>
      <c r="F37" s="491"/>
      <c r="G37" s="478"/>
      <c r="H37" s="479"/>
      <c r="I37" s="479"/>
      <c r="J37" s="473" t="s">
        <v>72</v>
      </c>
      <c r="K37" s="474"/>
      <c r="L37" s="474"/>
      <c r="M37" s="475"/>
      <c r="N37" s="264" t="s">
        <v>66</v>
      </c>
      <c r="O37" s="469"/>
      <c r="P37" s="469"/>
      <c r="Q37" s="469"/>
      <c r="R37" s="265" t="s">
        <v>73</v>
      </c>
      <c r="S37" s="510"/>
      <c r="T37" s="510"/>
      <c r="U37" s="510"/>
      <c r="V37" s="510"/>
      <c r="W37" s="510"/>
      <c r="X37" s="363" t="s">
        <v>65</v>
      </c>
      <c r="Y37" s="363"/>
      <c r="Z37" s="580"/>
      <c r="AA37" s="56"/>
      <c r="AB37" s="56"/>
      <c r="AC37" s="56"/>
      <c r="AD37" s="56"/>
      <c r="AE37" s="56"/>
      <c r="AF37" s="277"/>
      <c r="AG37" s="278"/>
      <c r="AH37" s="278"/>
      <c r="AI37" s="278"/>
      <c r="AJ37" s="278"/>
    </row>
    <row r="38" spans="2:38" ht="21" hidden="1" customHeight="1">
      <c r="B38" s="377"/>
      <c r="C38" s="524"/>
      <c r="D38" s="378"/>
      <c r="E38" s="492"/>
      <c r="F38" s="380"/>
      <c r="G38" s="480"/>
      <c r="H38" s="481"/>
      <c r="I38" s="481"/>
      <c r="J38" s="253"/>
      <c r="K38" s="525"/>
      <c r="L38" s="526"/>
      <c r="M38" s="526"/>
      <c r="N38" s="526"/>
      <c r="O38" s="526"/>
      <c r="P38" s="526"/>
      <c r="Q38" s="526"/>
      <c r="R38" s="526"/>
      <c r="S38" s="526"/>
      <c r="T38" s="526"/>
      <c r="U38" s="526"/>
      <c r="V38" s="526"/>
      <c r="W38" s="526"/>
      <c r="X38" s="356"/>
      <c r="Y38" s="356"/>
      <c r="Z38" s="357"/>
      <c r="AA38" s="56"/>
      <c r="AB38" s="56"/>
      <c r="AC38" s="56"/>
      <c r="AD38" s="56"/>
      <c r="AE38" s="56"/>
      <c r="AF38" s="277"/>
      <c r="AG38" s="278"/>
      <c r="AH38" s="278"/>
      <c r="AI38" s="278"/>
      <c r="AJ38" s="278"/>
    </row>
    <row r="39" spans="2:38" ht="21" customHeight="1">
      <c r="B39" s="336" t="s">
        <v>74</v>
      </c>
      <c r="C39" s="376"/>
      <c r="D39" s="462" t="s">
        <v>75</v>
      </c>
      <c r="E39" s="463"/>
      <c r="F39" s="464"/>
      <c r="G39" s="527"/>
      <c r="H39" s="528"/>
      <c r="I39" s="528"/>
      <c r="J39" s="528"/>
      <c r="K39" s="528"/>
      <c r="L39" s="528"/>
      <c r="M39" s="528"/>
      <c r="N39" s="455" t="s">
        <v>54</v>
      </c>
      <c r="O39" s="456"/>
      <c r="P39" s="456"/>
      <c r="Q39" s="456"/>
      <c r="R39" s="457"/>
      <c r="S39" s="454"/>
      <c r="T39" s="454"/>
      <c r="U39" s="454"/>
      <c r="V39" s="454"/>
      <c r="W39" s="454"/>
      <c r="X39" s="353" t="s">
        <v>49</v>
      </c>
      <c r="Y39" s="354"/>
      <c r="Z39" s="355"/>
      <c r="AA39" s="56"/>
      <c r="AB39" s="205" t="b">
        <v>0</v>
      </c>
      <c r="AC39" s="56"/>
      <c r="AD39" s="56"/>
      <c r="AE39" s="56"/>
      <c r="AF39" s="277"/>
      <c r="AG39" s="278"/>
      <c r="AH39" s="278"/>
      <c r="AI39" s="278"/>
      <c r="AJ39" s="278"/>
    </row>
    <row r="40" spans="2:38" ht="21" customHeight="1">
      <c r="B40" s="377"/>
      <c r="C40" s="378"/>
      <c r="D40" s="397" t="s">
        <v>76</v>
      </c>
      <c r="E40" s="452"/>
      <c r="F40" s="453"/>
      <c r="G40" s="321"/>
      <c r="H40" s="322"/>
      <c r="I40" s="322"/>
      <c r="J40" s="322"/>
      <c r="K40" s="322"/>
      <c r="L40" s="322"/>
      <c r="M40" s="322"/>
      <c r="N40" s="322"/>
      <c r="O40" s="322"/>
      <c r="P40" s="322"/>
      <c r="Q40" s="322"/>
      <c r="R40" s="322"/>
      <c r="S40" s="322"/>
      <c r="T40" s="322"/>
      <c r="U40" s="322"/>
      <c r="V40" s="322"/>
      <c r="W40" s="322"/>
      <c r="X40" s="322"/>
      <c r="Y40" s="322"/>
      <c r="Z40" s="409"/>
      <c r="AA40" s="56" t="b">
        <v>0</v>
      </c>
      <c r="AB40" s="56" t="b">
        <v>0</v>
      </c>
      <c r="AC40" s="56"/>
      <c r="AD40" s="56"/>
      <c r="AE40" s="56"/>
      <c r="AF40" s="277"/>
      <c r="AG40" s="278"/>
      <c r="AH40" s="278"/>
      <c r="AI40" s="278"/>
      <c r="AJ40" s="278"/>
      <c r="AL40" s="303" t="s">
        <v>77</v>
      </c>
    </row>
    <row r="41" spans="2:38" ht="21" customHeight="1">
      <c r="B41" s="511" t="s">
        <v>78</v>
      </c>
      <c r="C41" s="512"/>
      <c r="D41" s="512"/>
      <c r="E41" s="512"/>
      <c r="F41" s="513"/>
      <c r="G41" s="415"/>
      <c r="H41" s="416"/>
      <c r="I41" s="416"/>
      <c r="J41" s="416"/>
      <c r="K41" s="416"/>
      <c r="L41" s="416"/>
      <c r="M41" s="416"/>
      <c r="N41" s="416"/>
      <c r="O41" s="416"/>
      <c r="P41" s="416"/>
      <c r="Q41" s="416"/>
      <c r="R41" s="416"/>
      <c r="S41" s="416"/>
      <c r="T41" s="416"/>
      <c r="U41" s="416"/>
      <c r="V41" s="416"/>
      <c r="W41" s="416"/>
      <c r="X41" s="416"/>
      <c r="Y41" s="416"/>
      <c r="Z41" s="417"/>
      <c r="AA41" s="56"/>
      <c r="AB41" s="56"/>
      <c r="AC41" s="56"/>
      <c r="AD41" s="56"/>
      <c r="AE41" s="56"/>
      <c r="AF41" s="277"/>
      <c r="AG41" s="278"/>
      <c r="AH41" s="278"/>
      <c r="AI41" s="278"/>
      <c r="AJ41" s="278"/>
      <c r="AL41" s="304"/>
    </row>
    <row r="42" spans="2:38" ht="21" customHeight="1" thickBot="1">
      <c r="B42" s="323" t="s">
        <v>79</v>
      </c>
      <c r="C42" s="324"/>
      <c r="D42" s="324"/>
      <c r="E42" s="324"/>
      <c r="F42" s="325"/>
      <c r="G42" s="530"/>
      <c r="H42" s="393"/>
      <c r="I42" s="393"/>
      <c r="J42" s="393"/>
      <c r="K42" s="393"/>
      <c r="L42" s="393"/>
      <c r="M42" s="393"/>
      <c r="N42" s="393"/>
      <c r="O42" s="393"/>
      <c r="P42" s="393"/>
      <c r="Q42" s="393"/>
      <c r="R42" s="393"/>
      <c r="S42" s="393"/>
      <c r="T42" s="393"/>
      <c r="U42" s="393"/>
      <c r="V42" s="393"/>
      <c r="W42" s="393"/>
      <c r="X42" s="393"/>
      <c r="Y42" s="393"/>
      <c r="Z42" s="531"/>
      <c r="AA42" s="56" t="e">
        <v>#N/A</v>
      </c>
      <c r="AB42" s="56"/>
      <c r="AC42" s="56"/>
      <c r="AD42" s="56"/>
      <c r="AE42" s="56"/>
      <c r="AF42" s="277"/>
      <c r="AG42" s="278"/>
      <c r="AH42" s="278"/>
      <c r="AI42" s="278"/>
      <c r="AJ42" s="283"/>
      <c r="AL42" s="266"/>
    </row>
    <row r="43" spans="2:38" ht="12" customHeight="1" thickBot="1">
      <c r="B43" s="1"/>
      <c r="C43" s="1"/>
      <c r="D43" s="1"/>
      <c r="E43" s="1"/>
      <c r="F43" s="1"/>
      <c r="G43" s="260"/>
      <c r="H43" s="260"/>
      <c r="I43" s="261"/>
      <c r="J43" s="261"/>
      <c r="K43" s="261"/>
      <c r="L43" s="261"/>
      <c r="M43" s="261"/>
      <c r="N43" s="261"/>
      <c r="O43" s="261"/>
      <c r="P43" s="261"/>
      <c r="Q43" s="261"/>
      <c r="R43" s="261"/>
      <c r="S43" s="261"/>
      <c r="T43" s="261"/>
      <c r="U43" s="261"/>
      <c r="V43" s="261"/>
      <c r="W43" s="261"/>
      <c r="X43" s="261"/>
      <c r="Y43" s="261"/>
      <c r="Z43" s="261"/>
      <c r="AA43" s="56"/>
      <c r="AB43" s="56"/>
      <c r="AC43" s="56"/>
      <c r="AD43" s="56"/>
      <c r="AE43" s="56"/>
      <c r="AF43" s="277"/>
      <c r="AG43" s="278"/>
      <c r="AH43" s="278"/>
      <c r="AI43" s="278"/>
      <c r="AJ43" s="279"/>
    </row>
    <row r="44" spans="2:38" ht="21" customHeight="1" thickBot="1">
      <c r="B44" s="1" t="s">
        <v>80</v>
      </c>
      <c r="C44" s="1"/>
      <c r="D44" s="1"/>
      <c r="E44" s="1"/>
      <c r="F44" s="1"/>
      <c r="G44" s="260"/>
      <c r="H44" s="260"/>
      <c r="I44" s="261"/>
      <c r="J44" s="261"/>
      <c r="K44" s="261"/>
      <c r="L44" s="261"/>
      <c r="M44" s="261"/>
      <c r="N44" s="261"/>
      <c r="O44" s="261"/>
      <c r="P44" s="261"/>
      <c r="Q44" s="261"/>
      <c r="R44" s="261"/>
      <c r="S44" s="261"/>
      <c r="T44" s="261"/>
      <c r="U44" s="261"/>
      <c r="V44" s="261"/>
      <c r="W44" s="261"/>
      <c r="X44" s="261"/>
      <c r="Y44" s="261"/>
      <c r="Z44" s="261"/>
      <c r="AA44" s="56"/>
      <c r="AB44" s="56"/>
      <c r="AC44" s="56"/>
      <c r="AD44" s="56"/>
      <c r="AE44" s="56"/>
      <c r="AF44" s="277"/>
      <c r="AG44" s="278"/>
      <c r="AH44" s="278"/>
      <c r="AI44" s="279"/>
      <c r="AJ44" s="284"/>
      <c r="AL44" s="583" t="s">
        <v>81</v>
      </c>
    </row>
    <row r="45" spans="2:38" ht="21" customHeight="1" thickBot="1">
      <c r="B45" s="514" t="s">
        <v>82</v>
      </c>
      <c r="C45" s="515"/>
      <c r="D45" s="515"/>
      <c r="E45" s="515"/>
      <c r="F45" s="516"/>
      <c r="G45" s="460"/>
      <c r="H45" s="461"/>
      <c r="I45" s="461"/>
      <c r="J45" s="461"/>
      <c r="K45" s="461"/>
      <c r="L45" s="461"/>
      <c r="M45" s="461"/>
      <c r="N45" s="461"/>
      <c r="O45" s="461"/>
      <c r="P45" s="461"/>
      <c r="Q45" s="461"/>
      <c r="R45" s="461"/>
      <c r="S45" s="461"/>
      <c r="T45" s="461"/>
      <c r="U45" s="461"/>
      <c r="V45" s="461"/>
      <c r="W45" s="461"/>
      <c r="X45" s="461"/>
      <c r="Y45" s="461"/>
      <c r="Z45" s="517"/>
      <c r="AA45" s="56" t="b">
        <v>0</v>
      </c>
      <c r="AB45" s="56" t="b">
        <v>0</v>
      </c>
      <c r="AC45" s="56"/>
      <c r="AD45" s="56"/>
      <c r="AE45" s="56"/>
      <c r="AF45" s="277"/>
      <c r="AG45" s="278"/>
      <c r="AH45" s="278"/>
      <c r="AI45" s="278" t="s">
        <v>83</v>
      </c>
      <c r="AJ45" s="283" t="str">
        <f>IF(AB48="","",IF(VALUE(AJ48)&gt;=VALUE(AJ46),TRUE,FALSE))</f>
        <v/>
      </c>
      <c r="AL45" s="584"/>
    </row>
    <row r="46" spans="2:38" ht="21" customHeight="1">
      <c r="B46" s="518" t="s">
        <v>84</v>
      </c>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6"/>
      <c r="AB46" s="56"/>
      <c r="AC46" s="56"/>
      <c r="AD46" s="56"/>
      <c r="AE46" s="56"/>
      <c r="AF46" s="277"/>
      <c r="AG46" s="278"/>
      <c r="AH46" s="278"/>
      <c r="AI46" s="278" t="s">
        <v>85</v>
      </c>
      <c r="AJ46" s="283" t="e">
        <f>YEAR(EDATE(AJ47,-3))&amp;"/4/1"</f>
        <v>#VALUE!</v>
      </c>
      <c r="AL46" s="267"/>
    </row>
    <row r="47" spans="2:38" ht="21" customHeight="1" thickBot="1">
      <c r="B47" s="438" t="s">
        <v>86</v>
      </c>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56"/>
      <c r="AB47" s="56"/>
      <c r="AC47" s="56"/>
      <c r="AD47" s="56"/>
      <c r="AE47" s="56"/>
      <c r="AF47" s="277"/>
      <c r="AG47" s="278"/>
      <c r="AH47" s="284"/>
      <c r="AI47" s="278" t="s">
        <v>87</v>
      </c>
      <c r="AJ47" s="279" t="str">
        <f>IF(AB48="","",EDATE(AJ65,-12))</f>
        <v/>
      </c>
    </row>
    <row r="48" spans="2:38" ht="21" customHeight="1" thickTop="1" thickBot="1">
      <c r="B48" s="367" t="s">
        <v>88</v>
      </c>
      <c r="C48" s="368"/>
      <c r="D48" s="368"/>
      <c r="E48" s="368"/>
      <c r="F48" s="369"/>
      <c r="G48" s="458" t="s">
        <v>18</v>
      </c>
      <c r="H48" s="459"/>
      <c r="I48" s="459"/>
      <c r="J48" s="497"/>
      <c r="K48" s="497"/>
      <c r="L48" s="268" t="s">
        <v>15</v>
      </c>
      <c r="M48" s="497"/>
      <c r="N48" s="497"/>
      <c r="O48" s="497"/>
      <c r="P48" s="245" t="s">
        <v>16</v>
      </c>
      <c r="Q48" s="497"/>
      <c r="R48" s="497"/>
      <c r="S48" s="497"/>
      <c r="T48" s="245" t="s">
        <v>17</v>
      </c>
      <c r="U48" s="497"/>
      <c r="V48" s="497"/>
      <c r="W48" s="497"/>
      <c r="X48" s="497"/>
      <c r="Y48" s="497"/>
      <c r="Z48" s="498"/>
      <c r="AA48" s="56"/>
      <c r="AB48" s="56" t="s">
        <v>18</v>
      </c>
      <c r="AC48" s="56" t="s">
        <v>18</v>
      </c>
      <c r="AD48" s="56" t="s">
        <v>18</v>
      </c>
      <c r="AE48" s="281" t="str">
        <f>IFERROR(AJ48,"")</f>
        <v/>
      </c>
      <c r="AF48" s="277"/>
      <c r="AG48" s="278" t="str">
        <f>IF(G48="平成",AB48+1988,IF(G48="令和",AB48+2018,IF(G48="昭和",AB48+1925,IF(G48="西暦",AB48,"0000"))))</f>
        <v>0000</v>
      </c>
      <c r="AH48" s="278" t="str">
        <f>AC48</f>
        <v/>
      </c>
      <c r="AI48" s="278" t="str">
        <f>AD48</f>
        <v/>
      </c>
      <c r="AJ48" s="283" t="str">
        <f>IF(AB48="","",DATE(AG48,AH48,AI48))</f>
        <v/>
      </c>
      <c r="AK48"/>
      <c r="AL48" s="269" t="s">
        <v>51</v>
      </c>
    </row>
    <row r="49" spans="2:38" ht="21" hidden="1" customHeight="1" thickTop="1" thickBot="1">
      <c r="B49" s="449" t="s">
        <v>89</v>
      </c>
      <c r="C49" s="450"/>
      <c r="D49" s="450"/>
      <c r="E49" s="450"/>
      <c r="F49" s="451"/>
      <c r="G49" s="506" t="s">
        <v>90</v>
      </c>
      <c r="H49" s="507"/>
      <c r="I49" s="507"/>
      <c r="J49" s="450"/>
      <c r="K49" s="450"/>
      <c r="L49" s="293" t="s">
        <v>15</v>
      </c>
      <c r="M49" s="450"/>
      <c r="N49" s="450"/>
      <c r="O49" s="450"/>
      <c r="P49" s="293" t="s">
        <v>16</v>
      </c>
      <c r="Q49" s="450"/>
      <c r="R49" s="450"/>
      <c r="S49" s="450"/>
      <c r="T49" s="293" t="s">
        <v>17</v>
      </c>
      <c r="U49" s="450"/>
      <c r="V49" s="450"/>
      <c r="W49" s="450"/>
      <c r="X49" s="450"/>
      <c r="Y49" s="450"/>
      <c r="Z49" s="538"/>
      <c r="AA49" s="56"/>
      <c r="AB49" s="56" t="s">
        <v>18</v>
      </c>
      <c r="AC49" s="56" t="s">
        <v>18</v>
      </c>
      <c r="AD49" s="56" t="s">
        <v>18</v>
      </c>
      <c r="AE49" s="281" t="str">
        <f>IFERROR(AJ49,"")</f>
        <v/>
      </c>
      <c r="AF49" s="277"/>
      <c r="AG49" s="278" t="e">
        <f>IF(G49="平成",AB49+1988,IF(G49="令和",AB49+2018,IF(G49="昭和",AB49+1925,IF(G49="西暦",AB49,"0000"))))</f>
        <v>#VALUE!</v>
      </c>
      <c r="AH49" s="278" t="str">
        <f>AC49</f>
        <v/>
      </c>
      <c r="AI49" s="278" t="str">
        <f>AD49</f>
        <v/>
      </c>
      <c r="AJ49" s="283" t="str">
        <f>IF(AB49="","",DATE(AG49,AH49,AI49))</f>
        <v/>
      </c>
      <c r="AK49" s="80"/>
      <c r="AL49" s="270" t="s">
        <v>91</v>
      </c>
    </row>
    <row r="50" spans="2:38" ht="12" customHeight="1" thickTop="1" thickBot="1">
      <c r="B50" s="1"/>
      <c r="C50" s="1"/>
      <c r="D50" s="1"/>
      <c r="E50" s="1"/>
      <c r="F50" s="1"/>
      <c r="G50" s="260"/>
      <c r="H50" s="260"/>
      <c r="I50" s="261"/>
      <c r="J50" s="261"/>
      <c r="K50" s="261"/>
      <c r="L50" s="261"/>
      <c r="M50" s="261"/>
      <c r="N50" s="261"/>
      <c r="O50" s="261"/>
      <c r="P50" s="261"/>
      <c r="Q50" s="261"/>
      <c r="R50" s="261"/>
      <c r="S50" s="261"/>
      <c r="T50" s="261"/>
      <c r="U50" s="261"/>
      <c r="V50" s="261"/>
      <c r="W50" s="261"/>
      <c r="X50" s="261"/>
      <c r="Y50" s="261"/>
      <c r="Z50" s="261"/>
      <c r="AA50" s="56"/>
      <c r="AB50" s="56"/>
      <c r="AC50" s="56"/>
      <c r="AD50" s="56"/>
      <c r="AE50" s="56"/>
      <c r="AF50" s="277"/>
      <c r="AG50" s="278"/>
      <c r="AH50" s="278"/>
      <c r="AI50" s="278" t="s">
        <v>92</v>
      </c>
      <c r="AJ50" s="283" t="str">
        <f>IF(AB48="","",IF(AJ48&gt;AJ47,TRUE,FALSE))</f>
        <v/>
      </c>
    </row>
    <row r="51" spans="2:38" ht="21" customHeight="1" thickBot="1">
      <c r="B51" s="468" t="s">
        <v>93</v>
      </c>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56"/>
      <c r="AB51" s="56"/>
      <c r="AC51" s="56"/>
      <c r="AD51" s="56"/>
      <c r="AE51" s="56"/>
      <c r="AF51" s="277"/>
      <c r="AG51" s="278"/>
      <c r="AH51" s="278"/>
      <c r="AI51" s="278"/>
      <c r="AJ51" s="278" t="b">
        <f>IF(AB49="",FALSE,TRUE)</f>
        <v>0</v>
      </c>
      <c r="AL51" s="569" t="s">
        <v>94</v>
      </c>
    </row>
    <row r="52" spans="2:38" ht="21" customHeight="1">
      <c r="B52" s="367" t="s">
        <v>95</v>
      </c>
      <c r="C52" s="368"/>
      <c r="D52" s="368"/>
      <c r="E52" s="368"/>
      <c r="F52" s="369"/>
      <c r="G52" s="321" t="str">
        <f>G48</f>
        <v/>
      </c>
      <c r="H52" s="322"/>
      <c r="I52" s="322"/>
      <c r="J52" s="322"/>
      <c r="K52" s="322"/>
      <c r="L52" s="254"/>
      <c r="M52" s="322"/>
      <c r="N52" s="322"/>
      <c r="O52" s="322"/>
      <c r="P52" s="244" t="s">
        <v>16</v>
      </c>
      <c r="Q52" s="322"/>
      <c r="R52" s="322"/>
      <c r="S52" s="322"/>
      <c r="T52" s="244" t="s">
        <v>17</v>
      </c>
      <c r="U52" s="322"/>
      <c r="V52" s="322"/>
      <c r="W52" s="322"/>
      <c r="X52" s="322"/>
      <c r="Y52" s="322"/>
      <c r="Z52" s="409"/>
      <c r="AA52" s="56"/>
      <c r="AB52" s="56" t="s">
        <v>18</v>
      </c>
      <c r="AC52" s="56" t="s">
        <v>18</v>
      </c>
      <c r="AD52" s="56" t="s">
        <v>18</v>
      </c>
      <c r="AE52" s="281" t="str">
        <f>IFERROR(AJ52,"")</f>
        <v/>
      </c>
      <c r="AF52" s="277"/>
      <c r="AG52" s="278" t="str">
        <f>IF(G52="平成",AB52+1988,IF(G52="令和",AB52+2018,IF(G52="昭和",AB52+1925,IF(G52="西暦",AB52,"0000"))))</f>
        <v>0000</v>
      </c>
      <c r="AH52" s="278" t="str">
        <f>AC52</f>
        <v/>
      </c>
      <c r="AI52" s="278" t="str">
        <f>AD52</f>
        <v/>
      </c>
      <c r="AJ52" s="283" t="str">
        <f>IF(AB52="","",DATE(AG52,AH52,AI52))</f>
        <v/>
      </c>
      <c r="AL52" s="570"/>
    </row>
    <row r="53" spans="2:38" ht="21" customHeight="1" thickBot="1">
      <c r="B53" s="323" t="s">
        <v>96</v>
      </c>
      <c r="C53" s="324"/>
      <c r="D53" s="324"/>
      <c r="E53" s="324"/>
      <c r="F53" s="325"/>
      <c r="G53" s="381"/>
      <c r="H53" s="298"/>
      <c r="I53" s="298"/>
      <c r="J53" s="298"/>
      <c r="K53" s="298"/>
      <c r="L53" s="298"/>
      <c r="M53" s="298"/>
      <c r="N53" s="298"/>
      <c r="O53" s="298"/>
      <c r="P53" s="298"/>
      <c r="Q53" s="298"/>
      <c r="R53" s="298"/>
      <c r="S53" s="298"/>
      <c r="T53" s="298"/>
      <c r="U53" s="298"/>
      <c r="V53" s="298"/>
      <c r="W53" s="298"/>
      <c r="X53" s="298"/>
      <c r="Y53" s="298"/>
      <c r="Z53" s="299"/>
      <c r="AA53" s="56" t="b">
        <v>0</v>
      </c>
      <c r="AB53" s="56" t="b">
        <v>0</v>
      </c>
      <c r="AC53" s="56"/>
      <c r="AD53" s="56"/>
      <c r="AE53" s="205"/>
      <c r="AF53" s="277"/>
      <c r="AG53" s="278" t="s">
        <v>97</v>
      </c>
      <c r="AH53" s="278"/>
      <c r="AI53" s="278"/>
      <c r="AJ53" s="279" t="str">
        <f>IF(AB52="","",EDATE(AJ52,6))</f>
        <v/>
      </c>
      <c r="AL53" s="570"/>
    </row>
    <row r="54" spans="2:38" ht="12" customHeight="1">
      <c r="B54" s="1"/>
      <c r="C54" s="1"/>
      <c r="D54" s="1"/>
      <c r="E54" s="1"/>
      <c r="F54" s="1"/>
      <c r="G54" s="260"/>
      <c r="H54" s="260"/>
      <c r="I54" s="261"/>
      <c r="J54" s="261"/>
      <c r="K54" s="261"/>
      <c r="L54" s="261"/>
      <c r="M54" s="261"/>
      <c r="N54" s="261"/>
      <c r="O54" s="261"/>
      <c r="P54" s="261"/>
      <c r="Q54" s="261"/>
      <c r="R54" s="261"/>
      <c r="S54" s="261"/>
      <c r="T54" s="261"/>
      <c r="U54" s="261"/>
      <c r="V54" s="261"/>
      <c r="W54" s="261"/>
      <c r="X54" s="261"/>
      <c r="Y54" s="261"/>
      <c r="Z54" s="261"/>
      <c r="AA54" s="56"/>
      <c r="AB54" s="56"/>
      <c r="AC54" s="56"/>
      <c r="AD54" s="56"/>
      <c r="AE54" s="56"/>
      <c r="AF54" s="277"/>
      <c r="AG54" s="278" t="s">
        <v>98</v>
      </c>
      <c r="AH54" s="278"/>
      <c r="AI54" s="278"/>
      <c r="AJ54" s="279" t="str">
        <f>IF(AB52="","",EDATE(AJ52,12))</f>
        <v/>
      </c>
      <c r="AL54" s="570"/>
    </row>
    <row r="55" spans="2:38" ht="27.95" customHeight="1" thickBot="1">
      <c r="B55" s="468" t="s">
        <v>99</v>
      </c>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56"/>
      <c r="AB55" s="56"/>
      <c r="AC55" s="56"/>
      <c r="AD55" s="56"/>
      <c r="AE55" s="56"/>
      <c r="AF55" s="277"/>
      <c r="AG55" s="285" t="s">
        <v>100</v>
      </c>
      <c r="AH55" s="278"/>
      <c r="AI55" s="278"/>
      <c r="AJ55" s="278" t="str">
        <f>IF(OR(AB52="",AB65=""),"",IF(AJ65&lt;$AJ$53,TRUE,FALSE))</f>
        <v/>
      </c>
      <c r="AL55" s="571"/>
    </row>
    <row r="56" spans="2:38" ht="21" customHeight="1">
      <c r="B56" s="367" t="s">
        <v>95</v>
      </c>
      <c r="C56" s="368"/>
      <c r="D56" s="368"/>
      <c r="E56" s="368"/>
      <c r="F56" s="369"/>
      <c r="G56" s="321" t="str">
        <f>G48</f>
        <v/>
      </c>
      <c r="H56" s="322"/>
      <c r="I56" s="322"/>
      <c r="J56" s="322"/>
      <c r="K56" s="322"/>
      <c r="L56" s="254" t="s">
        <v>15</v>
      </c>
      <c r="M56" s="322"/>
      <c r="N56" s="322"/>
      <c r="O56" s="322"/>
      <c r="P56" s="244" t="s">
        <v>16</v>
      </c>
      <c r="Q56" s="322"/>
      <c r="R56" s="322"/>
      <c r="S56" s="322"/>
      <c r="T56" s="244" t="s">
        <v>17</v>
      </c>
      <c r="U56" s="322"/>
      <c r="V56" s="322"/>
      <c r="W56" s="322"/>
      <c r="X56" s="322"/>
      <c r="Y56" s="322"/>
      <c r="Z56" s="409"/>
      <c r="AA56" s="56" t="str">
        <f>G56</f>
        <v/>
      </c>
      <c r="AB56" s="56" t="s">
        <v>18</v>
      </c>
      <c r="AC56" s="56" t="s">
        <v>18</v>
      </c>
      <c r="AD56" s="56" t="s">
        <v>18</v>
      </c>
      <c r="AE56" s="281" t="str">
        <f>IF(AA56="","",DATE(AA57,AC56,AD56))</f>
        <v/>
      </c>
      <c r="AF56" s="277"/>
      <c r="AG56" s="285" t="s">
        <v>101</v>
      </c>
      <c r="AH56" s="278"/>
      <c r="AI56" s="278"/>
      <c r="AJ56" s="278" t="str">
        <f>IF(AND(AB52="",AB66=""),"",IF(AND(AJ55=TRUE,AB66=""),TRUE,IF(AJ66&lt;$AJ$53,TRUE,FALSE)))</f>
        <v/>
      </c>
      <c r="AL56" s="271"/>
    </row>
    <row r="57" spans="2:38" ht="21" customHeight="1" thickBot="1">
      <c r="B57" s="323" t="s">
        <v>102</v>
      </c>
      <c r="C57" s="324"/>
      <c r="D57" s="324"/>
      <c r="E57" s="324"/>
      <c r="F57" s="325"/>
      <c r="G57" s="539"/>
      <c r="H57" s="540"/>
      <c r="I57" s="540"/>
      <c r="J57" s="540"/>
      <c r="K57" s="540"/>
      <c r="L57" s="540"/>
      <c r="M57" s="540"/>
      <c r="N57" s="540"/>
      <c r="O57" s="540"/>
      <c r="P57" s="540"/>
      <c r="Q57" s="540"/>
      <c r="R57" s="540"/>
      <c r="S57" s="540"/>
      <c r="T57" s="540"/>
      <c r="U57" s="540"/>
      <c r="V57" s="540"/>
      <c r="W57" s="540"/>
      <c r="X57" s="540"/>
      <c r="Y57" s="540"/>
      <c r="Z57" s="541"/>
      <c r="AA57" s="56" t="str">
        <f>IF(G56="平成",AB56+1988,IF(G56="令和",AB56+2018,IF(G56="昭和",AB56+1925,IF(G56="西暦",AB56,"0000"))))</f>
        <v>0000</v>
      </c>
      <c r="AB57" s="56"/>
      <c r="AC57" s="56"/>
      <c r="AD57" s="56"/>
      <c r="AE57" s="281" t="str">
        <f>IFERROR(AE56,"")</f>
        <v/>
      </c>
      <c r="AF57" s="277"/>
      <c r="AG57" s="285" t="s">
        <v>103</v>
      </c>
      <c r="AH57" s="278"/>
      <c r="AI57" s="278"/>
      <c r="AJ57" s="278" t="str">
        <f>IF(OR(AB52="",AB65=""),"",IF(AJ65&lt;$AJ$54,TRUE,FALSE))</f>
        <v/>
      </c>
      <c r="AK57" s="271"/>
      <c r="AL57" s="272"/>
    </row>
    <row r="58" spans="2:38" ht="15.75" hidden="1" customHeight="1" thickBot="1">
      <c r="B58" s="273" t="s">
        <v>104</v>
      </c>
      <c r="C58" s="288"/>
      <c r="D58" s="556" t="s">
        <v>105</v>
      </c>
      <c r="E58" s="557"/>
      <c r="F58" s="558"/>
      <c r="G58" s="542"/>
      <c r="H58" s="543"/>
      <c r="I58" s="543"/>
      <c r="J58" s="543"/>
      <c r="K58" s="543"/>
      <c r="L58" s="543"/>
      <c r="M58" s="543"/>
      <c r="N58" s="543"/>
      <c r="O58" s="543"/>
      <c r="P58" s="543"/>
      <c r="Q58" s="543"/>
      <c r="R58" s="543"/>
      <c r="S58" s="543"/>
      <c r="T58" s="543"/>
      <c r="U58" s="543"/>
      <c r="V58" s="543"/>
      <c r="W58" s="543"/>
      <c r="X58" s="543"/>
      <c r="Y58" s="543"/>
      <c r="Z58" s="544"/>
      <c r="AA58" s="56"/>
      <c r="AB58" s="56"/>
      <c r="AC58" s="56"/>
      <c r="AD58" s="56"/>
      <c r="AE58" s="56"/>
      <c r="AF58" s="277"/>
      <c r="AG58" s="285" t="s">
        <v>106</v>
      </c>
      <c r="AH58" s="278"/>
      <c r="AI58" s="278"/>
      <c r="AJ58" s="278" t="str">
        <f>IF(AND(AB52="",AB66=""),"",IF(AND(AJ57=TRUE,AB66=""),TRUE,IF(AJ66&lt;$AJ$54,TRUE,FALSE)))</f>
        <v/>
      </c>
      <c r="AK58" s="271"/>
      <c r="AL58" s="272"/>
    </row>
    <row r="59" spans="2:38" ht="12" customHeight="1">
      <c r="B59" s="1"/>
      <c r="C59" s="1"/>
      <c r="D59" s="1"/>
      <c r="E59" s="1"/>
      <c r="F59" s="1"/>
      <c r="G59" s="260"/>
      <c r="H59" s="260"/>
      <c r="I59" s="261"/>
      <c r="J59" s="261"/>
      <c r="K59" s="261"/>
      <c r="L59" s="261"/>
      <c r="M59" s="261"/>
      <c r="N59" s="261"/>
      <c r="O59" s="261"/>
      <c r="P59" s="261"/>
      <c r="Q59" s="261"/>
      <c r="R59" s="261"/>
      <c r="S59" s="261"/>
      <c r="T59" s="261"/>
      <c r="U59" s="261"/>
      <c r="V59" s="261"/>
      <c r="W59" s="261"/>
      <c r="X59" s="261"/>
      <c r="Y59" s="261"/>
      <c r="Z59" s="261"/>
      <c r="AA59" s="56"/>
      <c r="AB59" s="56"/>
      <c r="AC59" s="56"/>
      <c r="AD59" s="56"/>
      <c r="AE59" s="56"/>
      <c r="AF59" s="277"/>
      <c r="AG59" s="285" t="s">
        <v>107</v>
      </c>
      <c r="AH59" s="278"/>
      <c r="AI59" s="278"/>
      <c r="AJ59" s="278" t="str">
        <f>IF(OR(AB52="",AB65=""),"",IF(OR(AA75="B",AA75="A",AA75="C"),IF(AJ65&lt;$AJ$53,TRUE,FALSE),IF(AJ65&lt;$AJ$54,TRUE,FALSE)))</f>
        <v/>
      </c>
      <c r="AL59" s="272"/>
    </row>
    <row r="60" spans="2:38" ht="21" customHeight="1" thickBot="1">
      <c r="B60" s="350" t="s">
        <v>108</v>
      </c>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56"/>
      <c r="AB60" s="56"/>
      <c r="AC60" s="56"/>
      <c r="AD60" s="56"/>
      <c r="AE60" s="56"/>
      <c r="AF60" s="277"/>
      <c r="AG60" s="286" t="s">
        <v>109</v>
      </c>
      <c r="AH60" s="278"/>
      <c r="AI60" s="278"/>
      <c r="AJ60" s="278" t="str">
        <f>IF(AND(AB52="",AB66=""),"",IF(AND(AJ59=TRUE,AB66=""),TRUE,IF(OR(AA75="B",AA75="A",AA75="C"),IF(AJ66&lt;$AJ$53,TRUE,FALSE),IF(AJ66&lt;$AJ$54,TRUE,FALSE))))</f>
        <v/>
      </c>
    </row>
    <row r="61" spans="2:38" ht="21" customHeight="1">
      <c r="B61" s="367" t="s">
        <v>110</v>
      </c>
      <c r="C61" s="368"/>
      <c r="D61" s="368"/>
      <c r="E61" s="368"/>
      <c r="F61" s="369"/>
      <c r="G61" s="501"/>
      <c r="H61" s="502"/>
      <c r="I61" s="502"/>
      <c r="J61" s="502"/>
      <c r="K61" s="502"/>
      <c r="L61" s="502"/>
      <c r="M61" s="502"/>
      <c r="N61" s="502"/>
      <c r="O61" s="502"/>
      <c r="P61" s="502"/>
      <c r="Q61" s="502"/>
      <c r="R61" s="502"/>
      <c r="S61" s="502"/>
      <c r="T61" s="459"/>
      <c r="U61" s="459"/>
      <c r="V61" s="459"/>
      <c r="W61" s="459"/>
      <c r="X61" s="60"/>
      <c r="Y61" s="60"/>
      <c r="Z61" s="61"/>
      <c r="AA61" s="56">
        <v>1</v>
      </c>
      <c r="AB61" s="56"/>
      <c r="AC61" s="56"/>
      <c r="AD61" s="56"/>
      <c r="AE61" s="56"/>
      <c r="AF61" s="277"/>
      <c r="AG61" s="285" t="s">
        <v>111</v>
      </c>
      <c r="AH61" s="278"/>
      <c r="AI61" s="278"/>
      <c r="AJ61" s="278" t="b">
        <f>IF(AND(AC12=TRUE,OR(AA75="B",AA75="A",AA75="C")),TRUE,FALSE)</f>
        <v>0</v>
      </c>
      <c r="AL61" s="274" t="s">
        <v>112</v>
      </c>
    </row>
    <row r="62" spans="2:38" ht="21" customHeight="1">
      <c r="B62" s="549" t="s">
        <v>113</v>
      </c>
      <c r="C62" s="550"/>
      <c r="D62" s="550"/>
      <c r="E62" s="550"/>
      <c r="F62" s="551"/>
      <c r="G62" s="546"/>
      <c r="H62" s="547"/>
      <c r="I62" s="547"/>
      <c r="J62" s="547"/>
      <c r="K62" s="547"/>
      <c r="L62" s="547"/>
      <c r="M62" s="547"/>
      <c r="N62" s="547"/>
      <c r="O62" s="547"/>
      <c r="P62" s="547"/>
      <c r="Q62" s="547"/>
      <c r="R62" s="547"/>
      <c r="S62" s="547"/>
      <c r="T62" s="547"/>
      <c r="U62" s="547"/>
      <c r="V62" s="547"/>
      <c r="W62" s="547"/>
      <c r="X62" s="547"/>
      <c r="Y62" s="547"/>
      <c r="Z62" s="548"/>
      <c r="AA62" s="67"/>
      <c r="AB62" s="56"/>
      <c r="AC62" s="56"/>
      <c r="AD62" s="56"/>
      <c r="AE62" s="56"/>
      <c r="AF62" s="277"/>
      <c r="AG62" s="278" t="s">
        <v>114</v>
      </c>
      <c r="AH62" s="278"/>
      <c r="AI62" s="278"/>
      <c r="AJ62" s="287" t="b">
        <f>IF(AND(AC12=TRUE,NOT(OR(AA75="B",AA75="A",AA75="C"))),TRUE,FALSE)</f>
        <v>0</v>
      </c>
      <c r="AL62" s="275"/>
    </row>
    <row r="63" spans="2:38" ht="21" customHeight="1">
      <c r="B63" s="305" t="s">
        <v>115</v>
      </c>
      <c r="C63" s="306"/>
      <c r="D63" s="306"/>
      <c r="E63" s="306"/>
      <c r="F63" s="307"/>
      <c r="G63" s="503" t="s">
        <v>764</v>
      </c>
      <c r="H63" s="504"/>
      <c r="I63" s="504"/>
      <c r="J63" s="504"/>
      <c r="K63" s="504"/>
      <c r="L63" s="504"/>
      <c r="M63" s="504"/>
      <c r="N63" s="504"/>
      <c r="O63" s="504"/>
      <c r="P63" s="504"/>
      <c r="Q63" s="504"/>
      <c r="R63" s="504"/>
      <c r="S63" s="504"/>
      <c r="T63" s="504"/>
      <c r="U63" s="504"/>
      <c r="V63" s="504"/>
      <c r="W63" s="504"/>
      <c r="X63" s="504"/>
      <c r="Y63" s="504"/>
      <c r="Z63" s="505"/>
      <c r="AA63" s="56"/>
      <c r="AB63" s="56"/>
      <c r="AC63" s="56"/>
      <c r="AD63" s="56"/>
      <c r="AE63" s="56"/>
      <c r="AF63" s="277"/>
      <c r="AG63" s="278"/>
      <c r="AH63" s="278"/>
      <c r="AI63" s="278"/>
      <c r="AJ63" s="278"/>
      <c r="AL63" s="275"/>
    </row>
    <row r="64" spans="2:38" ht="21" customHeight="1" thickBot="1">
      <c r="B64" s="305" t="s">
        <v>116</v>
      </c>
      <c r="C64" s="306"/>
      <c r="D64" s="306"/>
      <c r="E64" s="306"/>
      <c r="F64" s="307"/>
      <c r="G64" s="503" t="s">
        <v>765</v>
      </c>
      <c r="H64" s="504"/>
      <c r="I64" s="504"/>
      <c r="J64" s="504"/>
      <c r="K64" s="504"/>
      <c r="L64" s="504"/>
      <c r="M64" s="504"/>
      <c r="N64" s="504"/>
      <c r="O64" s="504"/>
      <c r="P64" s="504"/>
      <c r="Q64" s="504"/>
      <c r="R64" s="504"/>
      <c r="S64" s="504"/>
      <c r="T64" s="504"/>
      <c r="U64" s="504"/>
      <c r="V64" s="504"/>
      <c r="W64" s="504"/>
      <c r="X64" s="504"/>
      <c r="Y64" s="504"/>
      <c r="Z64" s="505"/>
      <c r="AA64" s="56"/>
      <c r="AB64" s="56"/>
      <c r="AC64" s="56"/>
      <c r="AD64" s="56"/>
      <c r="AE64" s="56"/>
      <c r="AF64" s="277"/>
      <c r="AG64" s="278"/>
      <c r="AH64" s="278"/>
      <c r="AI64" s="278"/>
      <c r="AJ64" s="278"/>
    </row>
    <row r="65" spans="2:38" ht="21" customHeight="1" thickTop="1" thickBot="1">
      <c r="B65" s="305" t="s">
        <v>117</v>
      </c>
      <c r="C65" s="306"/>
      <c r="D65" s="306"/>
      <c r="E65" s="306"/>
      <c r="F65" s="307"/>
      <c r="G65" s="554" t="s">
        <v>118</v>
      </c>
      <c r="H65" s="555"/>
      <c r="I65" s="555"/>
      <c r="J65" s="322"/>
      <c r="K65" s="322"/>
      <c r="L65" s="254" t="s">
        <v>15</v>
      </c>
      <c r="M65" s="322"/>
      <c r="N65" s="322"/>
      <c r="O65" s="322"/>
      <c r="P65" s="244" t="s">
        <v>16</v>
      </c>
      <c r="Q65" s="322"/>
      <c r="R65" s="322"/>
      <c r="S65" s="322"/>
      <c r="T65" s="244" t="s">
        <v>17</v>
      </c>
      <c r="U65" s="322"/>
      <c r="V65" s="322"/>
      <c r="W65" s="322"/>
      <c r="X65" s="322"/>
      <c r="Y65" s="322"/>
      <c r="Z65" s="409"/>
      <c r="AA65" s="56"/>
      <c r="AB65" s="56" t="s">
        <v>18</v>
      </c>
      <c r="AC65" s="56" t="s">
        <v>18</v>
      </c>
      <c r="AD65" s="56" t="s">
        <v>18</v>
      </c>
      <c r="AE65" s="281" t="str">
        <f>IFERROR(AJ65,"")</f>
        <v/>
      </c>
      <c r="AF65" s="277"/>
      <c r="AG65" s="278" t="e">
        <f>IF(G65="平成",AB65+1988,IF(G65="令和",AB65+2018,IF(G65="昭和",AB65+1925,IF(G65="西暦",AB65,"0000"))))</f>
        <v>#VALUE!</v>
      </c>
      <c r="AH65" s="278" t="str">
        <f t="shared" ref="AH65:AI67" si="1">AC65</f>
        <v/>
      </c>
      <c r="AI65" s="278" t="str">
        <f t="shared" si="1"/>
        <v/>
      </c>
      <c r="AJ65" s="283" t="str">
        <f>IF(AB65="","",DATE(AG65,AH65,AI65))</f>
        <v/>
      </c>
      <c r="AK65"/>
      <c r="AL65" s="269" t="s">
        <v>51</v>
      </c>
    </row>
    <row r="66" spans="2:38" ht="21" customHeight="1" thickTop="1" thickBot="1">
      <c r="B66" s="305" t="s">
        <v>119</v>
      </c>
      <c r="C66" s="306"/>
      <c r="D66" s="306"/>
      <c r="E66" s="306"/>
      <c r="F66" s="307"/>
      <c r="G66" s="321" t="str">
        <f>G65</f>
        <v>令和</v>
      </c>
      <c r="H66" s="322"/>
      <c r="I66" s="322"/>
      <c r="J66" s="322"/>
      <c r="K66" s="322"/>
      <c r="L66" s="254" t="s">
        <v>15</v>
      </c>
      <c r="M66" s="322"/>
      <c r="N66" s="322"/>
      <c r="O66" s="322"/>
      <c r="P66" s="244" t="s">
        <v>16</v>
      </c>
      <c r="Q66" s="322"/>
      <c r="R66" s="322"/>
      <c r="S66" s="322"/>
      <c r="T66" s="244" t="s">
        <v>17</v>
      </c>
      <c r="U66" s="322"/>
      <c r="V66" s="322"/>
      <c r="W66" s="322"/>
      <c r="X66" s="322"/>
      <c r="Y66" s="322"/>
      <c r="Z66" s="409"/>
      <c r="AA66" s="56"/>
      <c r="AB66" s="56" t="s">
        <v>18</v>
      </c>
      <c r="AC66" s="56" t="s">
        <v>18</v>
      </c>
      <c r="AD66" s="56" t="s">
        <v>18</v>
      </c>
      <c r="AE66" s="281" t="str">
        <f>IFERROR(AJ66,"")</f>
        <v/>
      </c>
      <c r="AF66" s="277"/>
      <c r="AG66" s="278" t="e">
        <f>IF(G66="平成",AB66+1988,IF(G66="令和",AB66+2018,IF(G66="昭和",AB66+1925,IF(G66="西暦",AB66,"0000"))))</f>
        <v>#VALUE!</v>
      </c>
      <c r="AH66" s="278" t="str">
        <f t="shared" si="1"/>
        <v/>
      </c>
      <c r="AI66" s="278" t="str">
        <f t="shared" si="1"/>
        <v/>
      </c>
      <c r="AJ66" s="283" t="str">
        <f>IF(AB66="","",DATE(AG66,AH66,AI66))</f>
        <v/>
      </c>
      <c r="AK66" s="80"/>
    </row>
    <row r="67" spans="2:38" ht="21" customHeight="1">
      <c r="B67" s="552" t="s">
        <v>120</v>
      </c>
      <c r="C67" s="553"/>
      <c r="D67" s="553"/>
      <c r="E67" s="553"/>
      <c r="F67" s="509"/>
      <c r="G67" s="321" t="str">
        <f>G65</f>
        <v>令和</v>
      </c>
      <c r="H67" s="322"/>
      <c r="I67" s="322"/>
      <c r="J67" s="322"/>
      <c r="K67" s="322"/>
      <c r="L67" s="254" t="s">
        <v>15</v>
      </c>
      <c r="M67" s="322"/>
      <c r="N67" s="322"/>
      <c r="O67" s="322"/>
      <c r="P67" s="244" t="s">
        <v>16</v>
      </c>
      <c r="Q67" s="322"/>
      <c r="R67" s="322"/>
      <c r="S67" s="322"/>
      <c r="T67" s="244" t="s">
        <v>17</v>
      </c>
      <c r="U67" s="322"/>
      <c r="V67" s="322"/>
      <c r="W67" s="322"/>
      <c r="X67" s="322"/>
      <c r="Y67" s="322"/>
      <c r="Z67" s="409"/>
      <c r="AA67" s="56"/>
      <c r="AB67" s="56" t="s">
        <v>18</v>
      </c>
      <c r="AC67" s="56" t="s">
        <v>18</v>
      </c>
      <c r="AD67" s="56" t="s">
        <v>18</v>
      </c>
      <c r="AE67" s="281" t="str">
        <f>IFERROR(AJ67,"")</f>
        <v/>
      </c>
      <c r="AF67" s="277"/>
      <c r="AG67" s="278" t="e">
        <f>IF(G67="平成",AB67+1988,IF(G67="令和",AB67+2018,IF(G67="昭和",AB67+1925,IF(G67="西暦",AB67,"0000"))))</f>
        <v>#VALUE!</v>
      </c>
      <c r="AH67" s="278" t="str">
        <f t="shared" si="1"/>
        <v/>
      </c>
      <c r="AI67" s="278" t="str">
        <f t="shared" si="1"/>
        <v/>
      </c>
      <c r="AJ67" s="283" t="str">
        <f>IF(AB67="","",DATE(AG67,AH67,AI67))</f>
        <v/>
      </c>
      <c r="AK67" s="247"/>
      <c r="AL67" s="566" t="s">
        <v>121</v>
      </c>
    </row>
    <row r="68" spans="2:38" ht="21" customHeight="1">
      <c r="B68" s="532" t="s">
        <v>122</v>
      </c>
      <c r="C68" s="533"/>
      <c r="D68" s="533"/>
      <c r="E68" s="508" t="s">
        <v>123</v>
      </c>
      <c r="F68" s="509"/>
      <c r="G68" s="499" t="s">
        <v>766</v>
      </c>
      <c r="H68" s="500"/>
      <c r="I68" s="500"/>
      <c r="J68" s="500"/>
      <c r="K68" s="500"/>
      <c r="L68" s="500"/>
      <c r="M68" s="500"/>
      <c r="N68" s="500"/>
      <c r="O68" s="500"/>
      <c r="P68" s="500"/>
      <c r="Q68" s="500"/>
      <c r="R68" s="500"/>
      <c r="S68" s="500"/>
      <c r="T68" s="500"/>
      <c r="U68" s="500"/>
      <c r="V68" s="500"/>
      <c r="W68" s="500"/>
      <c r="X68" s="361" t="s">
        <v>49</v>
      </c>
      <c r="Y68" s="361"/>
      <c r="Z68" s="362"/>
      <c r="AA68" s="56"/>
      <c r="AB68" s="56"/>
      <c r="AC68" s="56"/>
      <c r="AD68" s="56"/>
      <c r="AE68" s="56"/>
      <c r="AF68" s="277"/>
      <c r="AG68" s="278"/>
      <c r="AH68" s="278"/>
      <c r="AI68" s="278"/>
      <c r="AJ68" s="278"/>
      <c r="AK68" s="80"/>
      <c r="AL68" s="567"/>
    </row>
    <row r="69" spans="2:38" ht="21" customHeight="1">
      <c r="B69" s="534"/>
      <c r="C69" s="535"/>
      <c r="D69" s="535"/>
      <c r="E69" s="508" t="s">
        <v>124</v>
      </c>
      <c r="F69" s="509"/>
      <c r="G69" s="499" t="s">
        <v>767</v>
      </c>
      <c r="H69" s="500"/>
      <c r="I69" s="500"/>
      <c r="J69" s="500"/>
      <c r="K69" s="500"/>
      <c r="L69" s="500"/>
      <c r="M69" s="500"/>
      <c r="N69" s="500"/>
      <c r="O69" s="500"/>
      <c r="P69" s="500"/>
      <c r="Q69" s="500"/>
      <c r="R69" s="500"/>
      <c r="S69" s="500"/>
      <c r="T69" s="500"/>
      <c r="U69" s="500"/>
      <c r="V69" s="500"/>
      <c r="W69" s="500"/>
      <c r="X69" s="361" t="s">
        <v>49</v>
      </c>
      <c r="Y69" s="361"/>
      <c r="Z69" s="362"/>
      <c r="AA69" s="56"/>
      <c r="AB69" s="56"/>
      <c r="AC69" s="56"/>
      <c r="AD69" s="56"/>
      <c r="AE69" s="56"/>
      <c r="AF69" s="277"/>
      <c r="AG69" s="278"/>
      <c r="AH69" s="278"/>
      <c r="AI69" s="278"/>
      <c r="AJ69" s="278"/>
      <c r="AL69" s="567"/>
    </row>
    <row r="70" spans="2:38" ht="21" customHeight="1">
      <c r="B70" s="536"/>
      <c r="C70" s="537"/>
      <c r="D70" s="537"/>
      <c r="E70" s="508" t="s">
        <v>125</v>
      </c>
      <c r="F70" s="509"/>
      <c r="G70" s="499" t="s">
        <v>767</v>
      </c>
      <c r="H70" s="500"/>
      <c r="I70" s="500"/>
      <c r="J70" s="500"/>
      <c r="K70" s="500"/>
      <c r="L70" s="500"/>
      <c r="M70" s="500"/>
      <c r="N70" s="500"/>
      <c r="O70" s="500"/>
      <c r="P70" s="500"/>
      <c r="Q70" s="500"/>
      <c r="R70" s="500"/>
      <c r="S70" s="500"/>
      <c r="T70" s="500"/>
      <c r="U70" s="500"/>
      <c r="V70" s="500"/>
      <c r="W70" s="500"/>
      <c r="X70" s="361" t="s">
        <v>49</v>
      </c>
      <c r="Y70" s="361"/>
      <c r="Z70" s="362"/>
      <c r="AA70" s="56"/>
      <c r="AB70" s="56"/>
      <c r="AC70" s="56"/>
      <c r="AD70" s="56"/>
      <c r="AE70" s="56"/>
      <c r="AF70" s="277"/>
      <c r="AG70" s="278"/>
      <c r="AH70" s="278"/>
      <c r="AI70" s="278"/>
      <c r="AJ70" s="278"/>
      <c r="AL70" s="567"/>
    </row>
    <row r="71" spans="2:38" ht="21" customHeight="1">
      <c r="B71" s="552" t="s">
        <v>126</v>
      </c>
      <c r="C71" s="553"/>
      <c r="D71" s="553"/>
      <c r="E71" s="553"/>
      <c r="F71" s="509"/>
      <c r="G71" s="321"/>
      <c r="H71" s="322"/>
      <c r="I71" s="322"/>
      <c r="J71" s="322"/>
      <c r="K71" s="322"/>
      <c r="L71" s="322"/>
      <c r="M71" s="322"/>
      <c r="N71" s="322"/>
      <c r="O71" s="322"/>
      <c r="P71" s="322"/>
      <c r="Q71" s="322"/>
      <c r="R71" s="322"/>
      <c r="S71" s="322"/>
      <c r="T71" s="322"/>
      <c r="U71" s="322"/>
      <c r="V71" s="322"/>
      <c r="W71" s="322"/>
      <c r="X71" s="322"/>
      <c r="Y71" s="322"/>
      <c r="Z71" s="409"/>
      <c r="AA71" s="56" t="b">
        <v>0</v>
      </c>
      <c r="AB71" s="56" t="b">
        <v>0</v>
      </c>
      <c r="AC71" s="56" t="b">
        <v>1</v>
      </c>
      <c r="AD71" s="56"/>
      <c r="AE71" s="56"/>
      <c r="AF71" s="277"/>
      <c r="AG71" s="278"/>
      <c r="AH71" s="278"/>
      <c r="AI71" s="278"/>
      <c r="AJ71" s="278"/>
      <c r="AL71" s="567"/>
    </row>
    <row r="72" spans="2:38" ht="21" customHeight="1" thickBot="1">
      <c r="B72" s="305" t="s">
        <v>127</v>
      </c>
      <c r="C72" s="306"/>
      <c r="D72" s="306"/>
      <c r="E72" s="306"/>
      <c r="F72" s="307"/>
      <c r="G72" s="410"/>
      <c r="H72" s="346"/>
      <c r="I72" s="346"/>
      <c r="J72" s="346"/>
      <c r="K72" s="346"/>
      <c r="L72" s="346"/>
      <c r="M72" s="346"/>
      <c r="N72" s="346"/>
      <c r="O72" s="346"/>
      <c r="P72" s="346"/>
      <c r="Q72" s="346"/>
      <c r="R72" s="346"/>
      <c r="S72" s="346"/>
      <c r="T72" s="346"/>
      <c r="U72" s="346"/>
      <c r="V72" s="346"/>
      <c r="W72" s="346"/>
      <c r="X72" s="346"/>
      <c r="Y72" s="346"/>
      <c r="Z72" s="545"/>
      <c r="AA72" s="56"/>
      <c r="AB72" s="56"/>
      <c r="AC72" s="56"/>
      <c r="AD72" s="56"/>
      <c r="AE72" s="56"/>
      <c r="AF72" s="277"/>
      <c r="AG72" s="278"/>
      <c r="AH72" s="278"/>
      <c r="AI72" s="278"/>
      <c r="AJ72" s="278"/>
      <c r="AL72" s="568"/>
    </row>
    <row r="73" spans="2:38" ht="21" customHeight="1">
      <c r="B73" s="305" t="s">
        <v>128</v>
      </c>
      <c r="C73" s="306"/>
      <c r="D73" s="306"/>
      <c r="E73" s="306"/>
      <c r="F73" s="307"/>
      <c r="G73" s="415"/>
      <c r="H73" s="416"/>
      <c r="I73" s="416"/>
      <c r="J73" s="416"/>
      <c r="K73" s="416"/>
      <c r="L73" s="416"/>
      <c r="M73" s="416"/>
      <c r="N73" s="416"/>
      <c r="O73" s="416"/>
      <c r="P73" s="416"/>
      <c r="Q73" s="416"/>
      <c r="R73" s="416"/>
      <c r="S73" s="416"/>
      <c r="T73" s="416"/>
      <c r="U73" s="416"/>
      <c r="V73" s="416"/>
      <c r="W73" s="416"/>
      <c r="X73" s="416"/>
      <c r="Y73" s="416"/>
      <c r="Z73" s="417"/>
      <c r="AA73" s="56"/>
      <c r="AB73" s="56"/>
      <c r="AC73" s="56"/>
      <c r="AD73" s="56"/>
      <c r="AE73" s="56"/>
      <c r="AF73" s="277"/>
      <c r="AG73" s="278"/>
      <c r="AH73" s="278"/>
      <c r="AI73" s="278"/>
      <c r="AJ73" s="284"/>
    </row>
    <row r="74" spans="2:38" ht="21" customHeight="1">
      <c r="B74" s="305" t="s">
        <v>129</v>
      </c>
      <c r="C74" s="306"/>
      <c r="D74" s="306"/>
      <c r="E74" s="306"/>
      <c r="F74" s="307"/>
      <c r="G74" s="410"/>
      <c r="H74" s="346"/>
      <c r="I74" s="346"/>
      <c r="J74" s="346"/>
      <c r="K74" s="346"/>
      <c r="L74" s="346"/>
      <c r="M74" s="346"/>
      <c r="N74" s="346"/>
      <c r="O74" s="346"/>
      <c r="P74" s="346"/>
      <c r="Q74" s="346"/>
      <c r="R74" s="346"/>
      <c r="S74" s="346"/>
      <c r="T74" s="346"/>
      <c r="U74" s="346"/>
      <c r="V74" s="346"/>
      <c r="W74" s="346"/>
      <c r="X74" s="346"/>
      <c r="Y74" s="346"/>
      <c r="Z74" s="545"/>
      <c r="AA74" s="56" t="s">
        <v>130</v>
      </c>
      <c r="AB74" s="56"/>
      <c r="AC74" s="56"/>
      <c r="AD74" s="56"/>
      <c r="AE74" s="56"/>
      <c r="AF74" s="277"/>
      <c r="AG74" s="278"/>
      <c r="AH74" s="278"/>
      <c r="AI74" s="278"/>
      <c r="AJ74" s="278"/>
    </row>
    <row r="75" spans="2:38" ht="21" customHeight="1">
      <c r="B75" s="305" t="s">
        <v>131</v>
      </c>
      <c r="C75" s="306"/>
      <c r="D75" s="306"/>
      <c r="E75" s="306"/>
      <c r="F75" s="307"/>
      <c r="G75" s="410"/>
      <c r="H75" s="346"/>
      <c r="I75" s="346"/>
      <c r="J75" s="346"/>
      <c r="K75" s="346"/>
      <c r="L75" s="346"/>
      <c r="M75" s="346"/>
      <c r="N75" s="346"/>
      <c r="O75" s="346"/>
      <c r="P75" s="346"/>
      <c r="Q75" s="346"/>
      <c r="R75" s="346"/>
      <c r="S75" s="346"/>
      <c r="T75" s="346"/>
      <c r="U75" s="346"/>
      <c r="V75" s="346"/>
      <c r="W75" s="346"/>
      <c r="X75" s="346"/>
      <c r="Y75" s="346"/>
      <c r="Z75" s="545"/>
      <c r="AA75" s="56" t="s">
        <v>132</v>
      </c>
      <c r="AB75" s="56"/>
      <c r="AC75" s="56"/>
      <c r="AD75" s="56"/>
      <c r="AE75" s="56"/>
      <c r="AF75" s="277"/>
      <c r="AG75" s="278"/>
      <c r="AH75" s="278"/>
      <c r="AI75" s="278"/>
      <c r="AJ75" s="278"/>
    </row>
    <row r="76" spans="2:38" ht="21" customHeight="1">
      <c r="B76" s="305" t="s">
        <v>133</v>
      </c>
      <c r="C76" s="306"/>
      <c r="D76" s="306"/>
      <c r="E76" s="306"/>
      <c r="F76" s="307"/>
      <c r="G76" s="560"/>
      <c r="H76" s="561"/>
      <c r="I76" s="561"/>
      <c r="J76" s="561"/>
      <c r="K76" s="561"/>
      <c r="L76" s="561"/>
      <c r="M76" s="561"/>
      <c r="N76" s="561"/>
      <c r="O76" s="561"/>
      <c r="P76" s="561"/>
      <c r="Q76" s="561"/>
      <c r="R76" s="561"/>
      <c r="S76" s="561"/>
      <c r="T76" s="561"/>
      <c r="U76" s="561"/>
      <c r="V76" s="561"/>
      <c r="W76" s="561"/>
      <c r="X76" s="561"/>
      <c r="Y76" s="561"/>
      <c r="Z76" s="562"/>
      <c r="AA76" s="56" t="e">
        <v>#N/A</v>
      </c>
      <c r="AB76" s="56"/>
      <c r="AC76" s="56"/>
      <c r="AD76" s="56"/>
      <c r="AE76" s="56"/>
      <c r="AF76" s="277"/>
      <c r="AG76" s="278"/>
      <c r="AH76" s="278"/>
      <c r="AI76" s="278"/>
      <c r="AJ76" s="278"/>
    </row>
    <row r="77" spans="2:38" ht="21" customHeight="1">
      <c r="B77" s="305" t="s">
        <v>134</v>
      </c>
      <c r="C77" s="306"/>
      <c r="D77" s="306"/>
      <c r="E77" s="306"/>
      <c r="F77" s="307"/>
      <c r="G77" s="321"/>
      <c r="H77" s="322"/>
      <c r="I77" s="322"/>
      <c r="J77" s="322"/>
      <c r="K77" s="322"/>
      <c r="L77" s="322"/>
      <c r="M77" s="322"/>
      <c r="N77" s="322"/>
      <c r="O77" s="322"/>
      <c r="P77" s="322"/>
      <c r="Q77" s="322"/>
      <c r="R77" s="322"/>
      <c r="S77" s="322"/>
      <c r="T77" s="322"/>
      <c r="U77" s="322"/>
      <c r="V77" s="322"/>
      <c r="W77" s="322"/>
      <c r="X77" s="322"/>
      <c r="Y77" s="322"/>
      <c r="Z77" s="409"/>
      <c r="AA77" s="56" t="b">
        <v>0</v>
      </c>
      <c r="AB77" s="56" t="b">
        <v>1</v>
      </c>
      <c r="AC77" s="56"/>
      <c r="AD77" s="56"/>
      <c r="AE77" s="56"/>
      <c r="AF77" s="277"/>
      <c r="AG77" s="278"/>
      <c r="AH77" s="278"/>
      <c r="AI77" s="278"/>
      <c r="AJ77" s="278"/>
      <c r="AL77" s="276"/>
    </row>
    <row r="78" spans="2:38" ht="21" customHeight="1" thickBot="1">
      <c r="B78" s="323" t="s">
        <v>135</v>
      </c>
      <c r="C78" s="324"/>
      <c r="D78" s="324"/>
      <c r="E78" s="324"/>
      <c r="F78" s="325"/>
      <c r="G78" s="424"/>
      <c r="H78" s="425"/>
      <c r="I78" s="425"/>
      <c r="J78" s="425"/>
      <c r="K78" s="425"/>
      <c r="L78" s="425"/>
      <c r="M78" s="425"/>
      <c r="N78" s="425"/>
      <c r="O78" s="425"/>
      <c r="P78" s="425"/>
      <c r="Q78" s="425"/>
      <c r="R78" s="425"/>
      <c r="S78" s="425"/>
      <c r="T78" s="425"/>
      <c r="U78" s="425"/>
      <c r="V78" s="425"/>
      <c r="W78" s="425"/>
      <c r="X78" s="425"/>
      <c r="Y78" s="425"/>
      <c r="Z78" s="559"/>
      <c r="AA78" s="56" t="b">
        <v>0</v>
      </c>
      <c r="AB78" s="56" t="b">
        <v>1</v>
      </c>
      <c r="AC78" s="56"/>
      <c r="AD78" s="56"/>
      <c r="AE78" s="56"/>
      <c r="AF78" s="277"/>
      <c r="AG78" s="278"/>
      <c r="AH78" s="278"/>
      <c r="AI78" s="278"/>
      <c r="AJ78" s="278"/>
      <c r="AL78" s="276"/>
    </row>
    <row r="79" spans="2:38" ht="21" customHeight="1">
      <c r="B79" s="3"/>
      <c r="C79" s="3"/>
      <c r="D79" s="3"/>
      <c r="E79" s="3"/>
      <c r="F79" s="3"/>
      <c r="G79" s="3"/>
      <c r="H79" s="3"/>
      <c r="I79" s="3"/>
      <c r="J79" s="3"/>
      <c r="K79" s="3"/>
      <c r="L79" s="3"/>
      <c r="M79" s="3"/>
      <c r="N79" s="3"/>
      <c r="O79" s="3"/>
      <c r="P79" s="3"/>
      <c r="Q79" s="3"/>
      <c r="R79" s="3"/>
      <c r="S79" s="3"/>
      <c r="T79" s="3"/>
      <c r="U79" s="3"/>
      <c r="V79" s="3"/>
      <c r="W79" s="3"/>
      <c r="X79" s="3"/>
      <c r="Y79" s="3"/>
      <c r="Z79" s="3"/>
      <c r="AA79" s="205"/>
      <c r="AB79" s="205"/>
      <c r="AC79" s="205"/>
      <c r="AD79" s="205"/>
      <c r="AE79" s="205"/>
      <c r="AF79" s="205"/>
      <c r="AG79" s="287"/>
      <c r="AH79" s="287"/>
      <c r="AI79" s="287"/>
      <c r="AJ79" s="287"/>
      <c r="AL79" s="276"/>
    </row>
    <row r="80" spans="2:38" ht="21" customHeight="1">
      <c r="B80" s="3"/>
      <c r="C80" s="3"/>
      <c r="D80" s="3"/>
      <c r="E80" s="3"/>
      <c r="F80" s="3"/>
      <c r="G80" s="3"/>
      <c r="H80" s="3"/>
      <c r="I80" s="3"/>
      <c r="J80" s="3"/>
      <c r="K80" s="3"/>
      <c r="L80" s="3"/>
      <c r="M80" s="3"/>
      <c r="N80" s="3"/>
      <c r="O80" s="3"/>
      <c r="P80" s="3"/>
      <c r="Q80" s="3"/>
      <c r="R80" s="3"/>
      <c r="S80" s="3"/>
      <c r="T80" s="3"/>
      <c r="U80" s="3"/>
      <c r="V80" s="3"/>
      <c r="W80" s="3"/>
      <c r="X80" s="3"/>
      <c r="Y80" s="3"/>
      <c r="Z80" s="3"/>
      <c r="AA80" s="205"/>
      <c r="AB80" s="205"/>
      <c r="AC80" s="205"/>
      <c r="AD80" s="205"/>
      <c r="AE80" s="205"/>
      <c r="AF80" s="205"/>
      <c r="AG80" s="287"/>
      <c r="AH80" s="287"/>
      <c r="AI80" s="287"/>
      <c r="AJ80" s="287"/>
      <c r="AL80" s="276"/>
    </row>
    <row r="81" spans="27:38" ht="12" customHeight="1">
      <c r="AA81" s="56"/>
      <c r="AB81" s="56"/>
      <c r="AC81" s="56"/>
      <c r="AD81" s="56"/>
      <c r="AE81" s="56"/>
      <c r="AF81" s="277"/>
      <c r="AG81" s="278"/>
      <c r="AH81" s="278"/>
      <c r="AI81" s="278"/>
      <c r="AJ81" s="278"/>
      <c r="AL81" s="276"/>
    </row>
    <row r="82" spans="27:38" ht="12" customHeight="1">
      <c r="AA82" s="56"/>
      <c r="AB82" s="56"/>
      <c r="AC82" s="56"/>
      <c r="AD82" s="56"/>
      <c r="AE82" s="56"/>
      <c r="AF82" s="277"/>
      <c r="AG82" s="278"/>
      <c r="AH82" s="278"/>
      <c r="AI82" s="278"/>
      <c r="AJ82" s="278"/>
      <c r="AL82" s="276"/>
    </row>
    <row r="83" spans="27:38" ht="13.5" customHeight="1"/>
    <row r="84" spans="27:38" ht="13.5" customHeight="1"/>
    <row r="85" spans="27:38" ht="13.5" customHeight="1"/>
    <row r="86" spans="27:38" ht="13.5" customHeight="1"/>
    <row r="87" spans="27:38" ht="13.5" customHeight="1"/>
    <row r="88" spans="27:38" ht="13.5" customHeight="1"/>
    <row r="89" spans="27:38" ht="13.5" customHeight="1"/>
    <row r="90" spans="27:38" ht="13.5" customHeight="1"/>
    <row r="91" spans="27:38" ht="13.5" customHeight="1"/>
    <row r="92" spans="27:38" ht="13.5" customHeight="1"/>
    <row r="93" spans="27:38" ht="13.5" customHeight="1"/>
    <row r="94" spans="27:38" ht="13.5" customHeight="1"/>
    <row r="95" spans="27:38" ht="13.5" customHeight="1"/>
  </sheetData>
  <sheetProtection selectLockedCells="1" selectUnlockedCells="1"/>
  <mergeCells count="271">
    <mergeCell ref="AL11:AL13"/>
    <mergeCell ref="N27:R27"/>
    <mergeCell ref="S27:W27"/>
    <mergeCell ref="N29:R29"/>
    <mergeCell ref="S29:W29"/>
    <mergeCell ref="N31:R31"/>
    <mergeCell ref="S31:W31"/>
    <mergeCell ref="N33:R33"/>
    <mergeCell ref="S33:W33"/>
    <mergeCell ref="S26:W26"/>
    <mergeCell ref="N26:R26"/>
    <mergeCell ref="N28:R28"/>
    <mergeCell ref="S28:W28"/>
    <mergeCell ref="N30:R30"/>
    <mergeCell ref="S30:W30"/>
    <mergeCell ref="N32:R32"/>
    <mergeCell ref="S32:W32"/>
    <mergeCell ref="X25:Z25"/>
    <mergeCell ref="B77:F77"/>
    <mergeCell ref="T61:W61"/>
    <mergeCell ref="B67:F67"/>
    <mergeCell ref="B66:F66"/>
    <mergeCell ref="B74:F74"/>
    <mergeCell ref="U67:Z67"/>
    <mergeCell ref="G71:Z71"/>
    <mergeCell ref="AL26:AL34"/>
    <mergeCell ref="AL67:AL72"/>
    <mergeCell ref="AL51:AL55"/>
    <mergeCell ref="X37:Z37"/>
    <mergeCell ref="AL44:AL45"/>
    <mergeCell ref="M56:O56"/>
    <mergeCell ref="B71:F71"/>
    <mergeCell ref="B63:F63"/>
    <mergeCell ref="Q66:S66"/>
    <mergeCell ref="G74:Z74"/>
    <mergeCell ref="B61:F61"/>
    <mergeCell ref="E70:F70"/>
    <mergeCell ref="G65:I65"/>
    <mergeCell ref="D58:F58"/>
    <mergeCell ref="B78:F78"/>
    <mergeCell ref="Q78:Z78"/>
    <mergeCell ref="G67:I67"/>
    <mergeCell ref="G78:H78"/>
    <mergeCell ref="I78:L78"/>
    <mergeCell ref="M78:P78"/>
    <mergeCell ref="U66:Z66"/>
    <mergeCell ref="J67:K67"/>
    <mergeCell ref="G76:Z76"/>
    <mergeCell ref="B72:F72"/>
    <mergeCell ref="I77:L77"/>
    <mergeCell ref="M77:P77"/>
    <mergeCell ref="G75:Z75"/>
    <mergeCell ref="B73:F73"/>
    <mergeCell ref="Q77:Z77"/>
    <mergeCell ref="B76:F76"/>
    <mergeCell ref="B75:F75"/>
    <mergeCell ref="B65:F65"/>
    <mergeCell ref="E69:F69"/>
    <mergeCell ref="G69:W69"/>
    <mergeCell ref="B68:D70"/>
    <mergeCell ref="G66:I66"/>
    <mergeCell ref="Q49:S49"/>
    <mergeCell ref="J48:K48"/>
    <mergeCell ref="M48:O48"/>
    <mergeCell ref="U49:Z49"/>
    <mergeCell ref="G63:Z63"/>
    <mergeCell ref="G73:Z73"/>
    <mergeCell ref="X68:Z68"/>
    <mergeCell ref="X69:Z69"/>
    <mergeCell ref="X70:Z70"/>
    <mergeCell ref="G68:W68"/>
    <mergeCell ref="G57:Z57"/>
    <mergeCell ref="G58:Z58"/>
    <mergeCell ref="M67:O67"/>
    <mergeCell ref="G72:Z72"/>
    <mergeCell ref="G62:Z62"/>
    <mergeCell ref="M52:O52"/>
    <mergeCell ref="G52:I52"/>
    <mergeCell ref="Q52:S52"/>
    <mergeCell ref="E68:F68"/>
    <mergeCell ref="N36:W36"/>
    <mergeCell ref="S37:W37"/>
    <mergeCell ref="B41:F41"/>
    <mergeCell ref="B45:F45"/>
    <mergeCell ref="Q45:Z45"/>
    <mergeCell ref="I40:L40"/>
    <mergeCell ref="B46:Z46"/>
    <mergeCell ref="B34:D38"/>
    <mergeCell ref="K38:W38"/>
    <mergeCell ref="G41:Z41"/>
    <mergeCell ref="Q40:Z40"/>
    <mergeCell ref="G39:M39"/>
    <mergeCell ref="V34:W34"/>
    <mergeCell ref="G42:Z42"/>
    <mergeCell ref="B62:F62"/>
    <mergeCell ref="B64:F64"/>
    <mergeCell ref="B52:F52"/>
    <mergeCell ref="AL35:AL36"/>
    <mergeCell ref="J56:K56"/>
    <mergeCell ref="I53:L53"/>
    <mergeCell ref="B55:Z55"/>
    <mergeCell ref="G77:H77"/>
    <mergeCell ref="U48:Z48"/>
    <mergeCell ref="Q48:S48"/>
    <mergeCell ref="G70:W70"/>
    <mergeCell ref="Q67:S67"/>
    <mergeCell ref="U56:Z56"/>
    <mergeCell ref="J66:K66"/>
    <mergeCell ref="M66:O66"/>
    <mergeCell ref="G61:S61"/>
    <mergeCell ref="Q65:S65"/>
    <mergeCell ref="M65:O65"/>
    <mergeCell ref="G64:Z64"/>
    <mergeCell ref="J65:K65"/>
    <mergeCell ref="U65:Z65"/>
    <mergeCell ref="Q56:S56"/>
    <mergeCell ref="J52:K52"/>
    <mergeCell ref="G49:I49"/>
    <mergeCell ref="J49:K49"/>
    <mergeCell ref="X36:Z36"/>
    <mergeCell ref="N34:R34"/>
    <mergeCell ref="B53:F53"/>
    <mergeCell ref="L22:M22"/>
    <mergeCell ref="J31:M31"/>
    <mergeCell ref="J26:K26"/>
    <mergeCell ref="J30:K30"/>
    <mergeCell ref="G32:I32"/>
    <mergeCell ref="J28:K28"/>
    <mergeCell ref="L32:M32"/>
    <mergeCell ref="L28:M28"/>
    <mergeCell ref="B51:Z51"/>
    <mergeCell ref="O37:Q37"/>
    <mergeCell ref="J35:M35"/>
    <mergeCell ref="J36:M36"/>
    <mergeCell ref="J37:M37"/>
    <mergeCell ref="G35:I38"/>
    <mergeCell ref="G34:M34"/>
    <mergeCell ref="S34:T34"/>
    <mergeCell ref="N24:R24"/>
    <mergeCell ref="S24:W24"/>
    <mergeCell ref="E34:F38"/>
    <mergeCell ref="N35:W35"/>
    <mergeCell ref="T25:W25"/>
    <mergeCell ref="U52:Z52"/>
    <mergeCell ref="B49:F49"/>
    <mergeCell ref="B48:F48"/>
    <mergeCell ref="B47:Z47"/>
    <mergeCell ref="D40:F40"/>
    <mergeCell ref="S39:W39"/>
    <mergeCell ref="N39:R39"/>
    <mergeCell ref="G48:I48"/>
    <mergeCell ref="G45:H45"/>
    <mergeCell ref="I45:L45"/>
    <mergeCell ref="M45:P45"/>
    <mergeCell ref="D39:F39"/>
    <mergeCell ref="B42:F42"/>
    <mergeCell ref="M49:O49"/>
    <mergeCell ref="B14:Z14"/>
    <mergeCell ref="G23:L23"/>
    <mergeCell ref="G25:L25"/>
    <mergeCell ref="M23:R23"/>
    <mergeCell ref="M25:R25"/>
    <mergeCell ref="N22:R22"/>
    <mergeCell ref="B15:F15"/>
    <mergeCell ref="B21:Z21"/>
    <mergeCell ref="G16:Z16"/>
    <mergeCell ref="Q19:W19"/>
    <mergeCell ref="X33:Z33"/>
    <mergeCell ref="X28:Z28"/>
    <mergeCell ref="X26:Z26"/>
    <mergeCell ref="E18:F18"/>
    <mergeCell ref="X23:Z23"/>
    <mergeCell ref="X24:Z24"/>
    <mergeCell ref="G26:I26"/>
    <mergeCell ref="J24:K24"/>
    <mergeCell ref="G24:I24"/>
    <mergeCell ref="G22:I22"/>
    <mergeCell ref="L26:M26"/>
    <mergeCell ref="X27:Z27"/>
    <mergeCell ref="G31:I31"/>
    <mergeCell ref="J33:M33"/>
    <mergeCell ref="X32:Z32"/>
    <mergeCell ref="G30:I30"/>
    <mergeCell ref="X29:Z29"/>
    <mergeCell ref="X31:Z31"/>
    <mergeCell ref="G28:I28"/>
    <mergeCell ref="G33:I33"/>
    <mergeCell ref="X30:Z30"/>
    <mergeCell ref="O10:Z10"/>
    <mergeCell ref="S6:Z6"/>
    <mergeCell ref="B4:Z4"/>
    <mergeCell ref="G12:H12"/>
    <mergeCell ref="I12:L12"/>
    <mergeCell ref="Q8:Z8"/>
    <mergeCell ref="B8:F8"/>
    <mergeCell ref="G8:H8"/>
    <mergeCell ref="I8:L8"/>
    <mergeCell ref="M8:P8"/>
    <mergeCell ref="J9:K9"/>
    <mergeCell ref="G18:Z18"/>
    <mergeCell ref="G19:J19"/>
    <mergeCell ref="L19:O19"/>
    <mergeCell ref="B22:F23"/>
    <mergeCell ref="E17:F17"/>
    <mergeCell ref="T23:W23"/>
    <mergeCell ref="B17:D18"/>
    <mergeCell ref="S22:W22"/>
    <mergeCell ref="AA2:AE3"/>
    <mergeCell ref="M12:P12"/>
    <mergeCell ref="Q9:S9"/>
    <mergeCell ref="P5:Z5"/>
    <mergeCell ref="U9:Z9"/>
    <mergeCell ref="G9:I9"/>
    <mergeCell ref="G6:H6"/>
    <mergeCell ref="I6:P6"/>
    <mergeCell ref="I11:L11"/>
    <mergeCell ref="M9:O9"/>
    <mergeCell ref="B2:Z2"/>
    <mergeCell ref="B5:F5"/>
    <mergeCell ref="B6:D7"/>
    <mergeCell ref="E7:F7"/>
    <mergeCell ref="E6:F6"/>
    <mergeCell ref="G7:Z7"/>
    <mergeCell ref="B60:Z60"/>
    <mergeCell ref="X22:Z22"/>
    <mergeCell ref="X39:Z39"/>
    <mergeCell ref="X38:Z38"/>
    <mergeCell ref="L30:M30"/>
    <mergeCell ref="J32:K32"/>
    <mergeCell ref="B57:F57"/>
    <mergeCell ref="X35:Z35"/>
    <mergeCell ref="X34:Z34"/>
    <mergeCell ref="L24:M24"/>
    <mergeCell ref="M40:P40"/>
    <mergeCell ref="G40:H40"/>
    <mergeCell ref="B56:F56"/>
    <mergeCell ref="G56:I56"/>
    <mergeCell ref="E26:F27"/>
    <mergeCell ref="E28:F29"/>
    <mergeCell ref="B24:F25"/>
    <mergeCell ref="B39:C40"/>
    <mergeCell ref="J27:M27"/>
    <mergeCell ref="G27:I27"/>
    <mergeCell ref="J29:M29"/>
    <mergeCell ref="E32:F33"/>
    <mergeCell ref="M53:P53"/>
    <mergeCell ref="G53:H53"/>
    <mergeCell ref="Q53:Z53"/>
    <mergeCell ref="AL22:AL24"/>
    <mergeCell ref="AL40:AL41"/>
    <mergeCell ref="B9:F9"/>
    <mergeCell ref="B10:F10"/>
    <mergeCell ref="AL4:AL6"/>
    <mergeCell ref="AL7:AO8"/>
    <mergeCell ref="Q11:Z12"/>
    <mergeCell ref="G11:H11"/>
    <mergeCell ref="B12:F12"/>
    <mergeCell ref="G29:I29"/>
    <mergeCell ref="B11:F11"/>
    <mergeCell ref="X19:Z19"/>
    <mergeCell ref="J22:K22"/>
    <mergeCell ref="E30:F31"/>
    <mergeCell ref="B26:D33"/>
    <mergeCell ref="Q6:R6"/>
    <mergeCell ref="M11:P11"/>
    <mergeCell ref="B16:F16"/>
    <mergeCell ref="G15:Z15"/>
    <mergeCell ref="B19:F19"/>
    <mergeCell ref="G17:I17"/>
    <mergeCell ref="K17:N17"/>
    <mergeCell ref="O17:Z17"/>
  </mergeCells>
  <phoneticPr fontId="1"/>
  <pageMargins left="0.75" right="0.75" top="1" bottom="1" header="0.51200000000000001" footer="0.51200000000000001"/>
  <pageSetup paperSize="9" scale="56" fitToHeight="0" orientation="portrait" r:id="rId1"/>
  <headerFooter alignWithMargins="0"/>
  <drawing r:id="rId2"/>
  <legacyDrawing r:id="rId3"/>
  <controls>
    <mc:AlternateContent xmlns:mc="http://schemas.openxmlformats.org/markup-compatibility/2006">
      <mc:Choice Requires="x14">
        <control shapeId="20699" r:id="rId4" name="ComboBox8">
          <controlPr defaultSize="0" autoLine="0" linkedCell="G65" listFillRange="記号項目!A10:A12" r:id="rId5">
            <anchor moveWithCells="1">
              <from>
                <xdr:col>6</xdr:col>
                <xdr:colOff>9525</xdr:colOff>
                <xdr:row>64</xdr:row>
                <xdr:rowOff>28575</xdr:rowOff>
              </from>
              <to>
                <xdr:col>9</xdr:col>
                <xdr:colOff>19050</xdr:colOff>
                <xdr:row>64</xdr:row>
                <xdr:rowOff>257175</xdr:rowOff>
              </to>
            </anchor>
          </controlPr>
        </control>
      </mc:Choice>
      <mc:Fallback>
        <control shapeId="20699" r:id="rId4" name="ComboBox8"/>
      </mc:Fallback>
    </mc:AlternateContent>
    <mc:AlternateContent xmlns:mc="http://schemas.openxmlformats.org/markup-compatibility/2006">
      <mc:Choice Requires="x14">
        <control shapeId="20698" r:id="rId6" name="ComboBox7">
          <controlPr defaultSize="0" autoLine="0" linkedCell="G48" listFillRange="記号項目!A10:A12" r:id="rId7">
            <anchor moveWithCells="1">
              <from>
                <xdr:col>6</xdr:col>
                <xdr:colOff>38100</xdr:colOff>
                <xdr:row>47</xdr:row>
                <xdr:rowOff>9525</xdr:rowOff>
              </from>
              <to>
                <xdr:col>9</xdr:col>
                <xdr:colOff>28575</xdr:colOff>
                <xdr:row>47</xdr:row>
                <xdr:rowOff>238125</xdr:rowOff>
              </to>
            </anchor>
          </controlPr>
        </control>
      </mc:Choice>
      <mc:Fallback>
        <control shapeId="20698" r:id="rId6" name="ComboBox7"/>
      </mc:Fallback>
    </mc:AlternateContent>
    <mc:AlternateContent xmlns:mc="http://schemas.openxmlformats.org/markup-compatibility/2006">
      <mc:Choice Requires="x14">
        <control shapeId="20697" r:id="rId8" name="ComboBox6">
          <controlPr defaultSize="0" autoLine="0" linkedCell="G26" listFillRange="記号項目!A10:A12" r:id="rId9">
            <anchor moveWithCells="1">
              <from>
                <xdr:col>6</xdr:col>
                <xdr:colOff>28575</xdr:colOff>
                <xdr:row>25</xdr:row>
                <xdr:rowOff>28575</xdr:rowOff>
              </from>
              <to>
                <xdr:col>9</xdr:col>
                <xdr:colOff>38100</xdr:colOff>
                <xdr:row>25</xdr:row>
                <xdr:rowOff>257175</xdr:rowOff>
              </to>
            </anchor>
          </controlPr>
        </control>
      </mc:Choice>
      <mc:Fallback>
        <control shapeId="20697" r:id="rId8" name="ComboBox6"/>
      </mc:Fallback>
    </mc:AlternateContent>
    <mc:AlternateContent xmlns:mc="http://schemas.openxmlformats.org/markup-compatibility/2006">
      <mc:Choice Requires="x14">
        <control shapeId="20695" r:id="rId10" name="CheckBox28">
          <controlPr defaultSize="0" autoLine="0" linkedCell="AB39" r:id="rId11">
            <anchor moveWithCells="1">
              <from>
                <xdr:col>8</xdr:col>
                <xdr:colOff>0</xdr:colOff>
                <xdr:row>38</xdr:row>
                <xdr:rowOff>9525</xdr:rowOff>
              </from>
              <to>
                <xdr:col>11</xdr:col>
                <xdr:colOff>161925</xdr:colOff>
                <xdr:row>38</xdr:row>
                <xdr:rowOff>247650</xdr:rowOff>
              </to>
            </anchor>
          </controlPr>
        </control>
      </mc:Choice>
      <mc:Fallback>
        <control shapeId="20695" r:id="rId10" name="CheckBox28"/>
      </mc:Fallback>
    </mc:AlternateContent>
    <mc:AlternateContent xmlns:mc="http://schemas.openxmlformats.org/markup-compatibility/2006">
      <mc:Choice Requires="x14">
        <control shapeId="20694" r:id="rId12" name="CheckBox27">
          <controlPr defaultSize="0" autoLine="0" linkedCell="AB35" r:id="rId13">
            <anchor moveWithCells="1">
              <from>
                <xdr:col>4</xdr:col>
                <xdr:colOff>9525</xdr:colOff>
                <xdr:row>34</xdr:row>
                <xdr:rowOff>161925</xdr:rowOff>
              </from>
              <to>
                <xdr:col>6</xdr:col>
                <xdr:colOff>0</xdr:colOff>
                <xdr:row>35</xdr:row>
                <xdr:rowOff>133350</xdr:rowOff>
              </to>
            </anchor>
          </controlPr>
        </control>
      </mc:Choice>
      <mc:Fallback>
        <control shapeId="20694" r:id="rId12" name="CheckBox27"/>
      </mc:Fallback>
    </mc:AlternateContent>
    <mc:AlternateContent xmlns:mc="http://schemas.openxmlformats.org/markup-compatibility/2006">
      <mc:Choice Requires="x14">
        <control shapeId="20693" r:id="rId14" name="CheckBox26">
          <controlPr defaultSize="0" autoLine="0" linkedCell="AB33" r:id="rId15">
            <anchor moveWithCells="1">
              <from>
                <xdr:col>9</xdr:col>
                <xdr:colOff>66675</xdr:colOff>
                <xdr:row>32</xdr:row>
                <xdr:rowOff>9525</xdr:rowOff>
              </from>
              <to>
                <xdr:col>12</xdr:col>
                <xdr:colOff>190500</xdr:colOff>
                <xdr:row>32</xdr:row>
                <xdr:rowOff>247650</xdr:rowOff>
              </to>
            </anchor>
          </controlPr>
        </control>
      </mc:Choice>
      <mc:Fallback>
        <control shapeId="20693" r:id="rId14" name="CheckBox26"/>
      </mc:Fallback>
    </mc:AlternateContent>
    <mc:AlternateContent xmlns:mc="http://schemas.openxmlformats.org/markup-compatibility/2006">
      <mc:Choice Requires="x14">
        <control shapeId="20692" r:id="rId16" name="CheckBox25">
          <controlPr defaultSize="0" autoLine="0" linkedCell="AB31" r:id="rId17">
            <anchor moveWithCells="1">
              <from>
                <xdr:col>9</xdr:col>
                <xdr:colOff>66675</xdr:colOff>
                <xdr:row>30</xdr:row>
                <xdr:rowOff>9525</xdr:rowOff>
              </from>
              <to>
                <xdr:col>12</xdr:col>
                <xdr:colOff>190500</xdr:colOff>
                <xdr:row>30</xdr:row>
                <xdr:rowOff>247650</xdr:rowOff>
              </to>
            </anchor>
          </controlPr>
        </control>
      </mc:Choice>
      <mc:Fallback>
        <control shapeId="20692" r:id="rId16" name="CheckBox25"/>
      </mc:Fallback>
    </mc:AlternateContent>
    <mc:AlternateContent xmlns:mc="http://schemas.openxmlformats.org/markup-compatibility/2006">
      <mc:Choice Requires="x14">
        <control shapeId="20691" r:id="rId18" name="CheckBox24">
          <controlPr defaultSize="0" autoLine="0" linkedCell="AB29" r:id="rId19">
            <anchor moveWithCells="1">
              <from>
                <xdr:col>9</xdr:col>
                <xdr:colOff>66675</xdr:colOff>
                <xdr:row>28</xdr:row>
                <xdr:rowOff>28575</xdr:rowOff>
              </from>
              <to>
                <xdr:col>12</xdr:col>
                <xdr:colOff>190500</xdr:colOff>
                <xdr:row>29</xdr:row>
                <xdr:rowOff>0</xdr:rowOff>
              </to>
            </anchor>
          </controlPr>
        </control>
      </mc:Choice>
      <mc:Fallback>
        <control shapeId="20691" r:id="rId18" name="CheckBox24"/>
      </mc:Fallback>
    </mc:AlternateContent>
    <mc:AlternateContent xmlns:mc="http://schemas.openxmlformats.org/markup-compatibility/2006">
      <mc:Choice Requires="x14">
        <control shapeId="20690" r:id="rId20" name="CheckBox23">
          <controlPr defaultSize="0" autoLine="0" linkedCell="AB27" r:id="rId21">
            <anchor moveWithCells="1">
              <from>
                <xdr:col>9</xdr:col>
                <xdr:colOff>66675</xdr:colOff>
                <xdr:row>26</xdr:row>
                <xdr:rowOff>9525</xdr:rowOff>
              </from>
              <to>
                <xdr:col>12</xdr:col>
                <xdr:colOff>190500</xdr:colOff>
                <xdr:row>26</xdr:row>
                <xdr:rowOff>247650</xdr:rowOff>
              </to>
            </anchor>
          </controlPr>
        </control>
      </mc:Choice>
      <mc:Fallback>
        <control shapeId="20690" r:id="rId20" name="CheckBox23"/>
      </mc:Fallback>
    </mc:AlternateContent>
    <mc:AlternateContent xmlns:mc="http://schemas.openxmlformats.org/markup-compatibility/2006">
      <mc:Choice Requires="x14">
        <control shapeId="20669" r:id="rId22" name="ComboBox4">
          <controlPr defaultSize="0" autoLine="0" linkedCell="AD67" listFillRange="記号項目!C1:C31" r:id="rId23">
            <anchor moveWithCells="1" sizeWithCells="1">
              <from>
                <xdr:col>16</xdr:col>
                <xdr:colOff>142875</xdr:colOff>
                <xdr:row>66</xdr:row>
                <xdr:rowOff>28575</xdr:rowOff>
              </from>
              <to>
                <xdr:col>18</xdr:col>
                <xdr:colOff>180975</xdr:colOff>
                <xdr:row>66</xdr:row>
                <xdr:rowOff>257175</xdr:rowOff>
              </to>
            </anchor>
          </controlPr>
        </control>
      </mc:Choice>
      <mc:Fallback>
        <control shapeId="20669" r:id="rId22" name="ComboBox4"/>
      </mc:Fallback>
    </mc:AlternateContent>
    <mc:AlternateContent xmlns:mc="http://schemas.openxmlformats.org/markup-compatibility/2006">
      <mc:Choice Requires="x14">
        <control shapeId="20668" r:id="rId24" name="ComboBox3">
          <controlPr defaultSize="0" autoLine="0" linkedCell="AC67" listFillRange="記号項目!B1:B12" r:id="rId23">
            <anchor moveWithCells="1" sizeWithCells="1">
              <from>
                <xdr:col>12</xdr:col>
                <xdr:colOff>142875</xdr:colOff>
                <xdr:row>66</xdr:row>
                <xdr:rowOff>28575</xdr:rowOff>
              </from>
              <to>
                <xdr:col>14</xdr:col>
                <xdr:colOff>161925</xdr:colOff>
                <xdr:row>66</xdr:row>
                <xdr:rowOff>257175</xdr:rowOff>
              </to>
            </anchor>
          </controlPr>
        </control>
      </mc:Choice>
      <mc:Fallback>
        <control shapeId="20668" r:id="rId24" name="ComboBox3"/>
      </mc:Fallback>
    </mc:AlternateContent>
    <mc:AlternateContent xmlns:mc="http://schemas.openxmlformats.org/markup-compatibility/2006">
      <mc:Choice Requires="x14">
        <control shapeId="20667" r:id="rId25" name="TextBox2">
          <controlPr defaultSize="0" autoLine="0" linkedCell="AB67" r:id="rId26">
            <anchor moveWithCells="1" sizeWithCells="1">
              <from>
                <xdr:col>9</xdr:col>
                <xdr:colOff>28575</xdr:colOff>
                <xdr:row>66</xdr:row>
                <xdr:rowOff>28575</xdr:rowOff>
              </from>
              <to>
                <xdr:col>11</xdr:col>
                <xdr:colOff>28575</xdr:colOff>
                <xdr:row>66</xdr:row>
                <xdr:rowOff>257175</xdr:rowOff>
              </to>
            </anchor>
          </controlPr>
        </control>
      </mc:Choice>
      <mc:Fallback>
        <control shapeId="20667" r:id="rId25" name="TextBox2"/>
      </mc:Fallback>
    </mc:AlternateContent>
    <mc:AlternateContent xmlns:mc="http://schemas.openxmlformats.org/markup-compatibility/2006">
      <mc:Choice Requires="x14">
        <control shapeId="20666" r:id="rId27" name="CheckBox20">
          <controlPr defaultSize="0" autoLine="0" linkedCell="AC71" r:id="rId28">
            <anchor moveWithCells="1">
              <from>
                <xdr:col>17</xdr:col>
                <xdr:colOff>142875</xdr:colOff>
                <xdr:row>70</xdr:row>
                <xdr:rowOff>28575</xdr:rowOff>
              </from>
              <to>
                <xdr:col>20</xdr:col>
                <xdr:colOff>190500</xdr:colOff>
                <xdr:row>70</xdr:row>
                <xdr:rowOff>247650</xdr:rowOff>
              </to>
            </anchor>
          </controlPr>
        </control>
      </mc:Choice>
      <mc:Fallback>
        <control shapeId="20666" r:id="rId27" name="CheckBox20"/>
      </mc:Fallback>
    </mc:AlternateContent>
    <mc:AlternateContent xmlns:mc="http://schemas.openxmlformats.org/markup-compatibility/2006">
      <mc:Choice Requires="x14">
        <control shapeId="20665" r:id="rId29" name="CheckBox19">
          <controlPr defaultSize="0" autoLine="0" linkedCell="AB71" r:id="rId30">
            <anchor moveWithCells="1">
              <from>
                <xdr:col>13</xdr:col>
                <xdr:colOff>0</xdr:colOff>
                <xdr:row>70</xdr:row>
                <xdr:rowOff>28575</xdr:rowOff>
              </from>
              <to>
                <xdr:col>16</xdr:col>
                <xdr:colOff>38100</xdr:colOff>
                <xdr:row>70</xdr:row>
                <xdr:rowOff>228600</xdr:rowOff>
              </to>
            </anchor>
          </controlPr>
        </control>
      </mc:Choice>
      <mc:Fallback>
        <control shapeId="20665" r:id="rId29" name="CheckBox19"/>
      </mc:Fallback>
    </mc:AlternateContent>
    <mc:AlternateContent xmlns:mc="http://schemas.openxmlformats.org/markup-compatibility/2006">
      <mc:Choice Requires="x14">
        <control shapeId="20663" r:id="rId31" name="CheckBox18">
          <controlPr defaultSize="0" autoLine="0" linkedCell="AA71" r:id="rId32">
            <anchor moveWithCells="1">
              <from>
                <xdr:col>8</xdr:col>
                <xdr:colOff>76200</xdr:colOff>
                <xdr:row>70</xdr:row>
                <xdr:rowOff>28575</xdr:rowOff>
              </from>
              <to>
                <xdr:col>12</xdr:col>
                <xdr:colOff>19050</xdr:colOff>
                <xdr:row>71</xdr:row>
                <xdr:rowOff>0</xdr:rowOff>
              </to>
            </anchor>
          </controlPr>
        </control>
      </mc:Choice>
      <mc:Fallback>
        <control shapeId="20663" r:id="rId31" name="CheckBox18"/>
      </mc:Fallback>
    </mc:AlternateContent>
    <mc:AlternateContent xmlns:mc="http://schemas.openxmlformats.org/markup-compatibility/2006">
      <mc:Choice Requires="x14">
        <control shapeId="20662" r:id="rId33" name="ComboBox2">
          <controlPr defaultSize="0" autoLine="0" linkedCell="AD56" listFillRange="記号項目!C1:C31" r:id="rId23">
            <anchor moveWithCells="1" sizeWithCells="1">
              <from>
                <xdr:col>16</xdr:col>
                <xdr:colOff>142875</xdr:colOff>
                <xdr:row>55</xdr:row>
                <xdr:rowOff>28575</xdr:rowOff>
              </from>
              <to>
                <xdr:col>18</xdr:col>
                <xdr:colOff>180975</xdr:colOff>
                <xdr:row>55</xdr:row>
                <xdr:rowOff>257175</xdr:rowOff>
              </to>
            </anchor>
          </controlPr>
        </control>
      </mc:Choice>
      <mc:Fallback>
        <control shapeId="20662" r:id="rId33" name="ComboBox2"/>
      </mc:Fallback>
    </mc:AlternateContent>
    <mc:AlternateContent xmlns:mc="http://schemas.openxmlformats.org/markup-compatibility/2006">
      <mc:Choice Requires="x14">
        <control shapeId="20661" r:id="rId34" name="ComboBox1">
          <controlPr defaultSize="0" autoLine="0" linkedCell="AC56" listFillRange="記号項目!B1:B12" r:id="rId23">
            <anchor moveWithCells="1" sizeWithCells="1">
              <from>
                <xdr:col>12</xdr:col>
                <xdr:colOff>142875</xdr:colOff>
                <xdr:row>55</xdr:row>
                <xdr:rowOff>28575</xdr:rowOff>
              </from>
              <to>
                <xdr:col>14</xdr:col>
                <xdr:colOff>161925</xdr:colOff>
                <xdr:row>55</xdr:row>
                <xdr:rowOff>257175</xdr:rowOff>
              </to>
            </anchor>
          </controlPr>
        </control>
      </mc:Choice>
      <mc:Fallback>
        <control shapeId="20661" r:id="rId34" name="ComboBox1"/>
      </mc:Fallback>
    </mc:AlternateContent>
    <mc:AlternateContent xmlns:mc="http://schemas.openxmlformats.org/markup-compatibility/2006">
      <mc:Choice Requires="x14">
        <control shapeId="20660" r:id="rId35" name="TextBox1">
          <controlPr defaultSize="0" autoLine="0" linkedCell="AB56" r:id="rId36">
            <anchor moveWithCells="1" sizeWithCells="1">
              <from>
                <xdr:col>9</xdr:col>
                <xdr:colOff>28575</xdr:colOff>
                <xdr:row>55</xdr:row>
                <xdr:rowOff>28575</xdr:rowOff>
              </from>
              <to>
                <xdr:col>11</xdr:col>
                <xdr:colOff>28575</xdr:colOff>
                <xdr:row>55</xdr:row>
                <xdr:rowOff>257175</xdr:rowOff>
              </to>
            </anchor>
          </controlPr>
        </control>
      </mc:Choice>
      <mc:Fallback>
        <control shapeId="20660" r:id="rId35" name="TextBox1"/>
      </mc:Fallback>
    </mc:AlternateContent>
    <mc:AlternateContent xmlns:mc="http://schemas.openxmlformats.org/markup-compatibility/2006">
      <mc:Choice Requires="x14">
        <control shapeId="20655" r:id="rId37" name="CheckBox17">
          <controlPr defaultSize="0" autoLine="0" linkedCell="AB45" r:id="rId38">
            <anchor moveWithCells="1">
              <from>
                <xdr:col>12</xdr:col>
                <xdr:colOff>66675</xdr:colOff>
                <xdr:row>46</xdr:row>
                <xdr:rowOff>0</xdr:rowOff>
              </from>
              <to>
                <xdr:col>15</xdr:col>
                <xdr:colOff>180975</xdr:colOff>
                <xdr:row>46</xdr:row>
                <xdr:rowOff>238125</xdr:rowOff>
              </to>
            </anchor>
          </controlPr>
        </control>
      </mc:Choice>
      <mc:Fallback>
        <control shapeId="20655" r:id="rId37" name="CheckBox17"/>
      </mc:Fallback>
    </mc:AlternateContent>
    <mc:AlternateContent xmlns:mc="http://schemas.openxmlformats.org/markup-compatibility/2006">
      <mc:Choice Requires="x14">
        <control shapeId="20654" r:id="rId39" name="CheckBox16">
          <controlPr defaultSize="0" autoLine="0" linkedCell="AA45" r:id="rId40">
            <anchor moveWithCells="1">
              <from>
                <xdr:col>8</xdr:col>
                <xdr:colOff>66675</xdr:colOff>
                <xdr:row>46</xdr:row>
                <xdr:rowOff>0</xdr:rowOff>
              </from>
              <to>
                <xdr:col>11</xdr:col>
                <xdr:colOff>66675</xdr:colOff>
                <xdr:row>46</xdr:row>
                <xdr:rowOff>238125</xdr:rowOff>
              </to>
            </anchor>
          </controlPr>
        </control>
      </mc:Choice>
      <mc:Fallback>
        <control shapeId="20654" r:id="rId39" name="CheckBox16"/>
      </mc:Fallback>
    </mc:AlternateContent>
    <mc:AlternateContent xmlns:mc="http://schemas.openxmlformats.org/markup-compatibility/2006">
      <mc:Choice Requires="x14">
        <control shapeId="20653" r:id="rId41" name="Cmbkt">
          <controlPr defaultSize="0" autoLine="0" autoPict="0" linkedCell="AA61" listFillRange="記号項目!W1:X10" r:id="rId42">
            <anchor moveWithCells="1">
              <from>
                <xdr:col>6</xdr:col>
                <xdr:colOff>66675</xdr:colOff>
                <xdr:row>60</xdr:row>
                <xdr:rowOff>28575</xdr:rowOff>
              </from>
              <to>
                <xdr:col>25</xdr:col>
                <xdr:colOff>142875</xdr:colOff>
                <xdr:row>60</xdr:row>
                <xdr:rowOff>257175</xdr:rowOff>
              </to>
            </anchor>
          </controlPr>
        </control>
      </mc:Choice>
      <mc:Fallback>
        <control shapeId="20653" r:id="rId41" name="Cmbkt"/>
      </mc:Fallback>
    </mc:AlternateContent>
    <mc:AlternateContent xmlns:mc="http://schemas.openxmlformats.org/markup-compatibility/2006">
      <mc:Choice Requires="x14">
        <control shapeId="20652" r:id="rId43" name="CheckBox15">
          <controlPr defaultSize="0" autoLine="0" linkedCell="AC12" r:id="rId44">
            <anchor moveWithCells="1">
              <from>
                <xdr:col>17</xdr:col>
                <xdr:colOff>123825</xdr:colOff>
                <xdr:row>10</xdr:row>
                <xdr:rowOff>238125</xdr:rowOff>
              </from>
              <to>
                <xdr:col>20</xdr:col>
                <xdr:colOff>0</xdr:colOff>
                <xdr:row>11</xdr:row>
                <xdr:rowOff>180975</xdr:rowOff>
              </to>
            </anchor>
          </controlPr>
        </control>
      </mc:Choice>
      <mc:Fallback>
        <control shapeId="20652" r:id="rId43" name="CheckBox15"/>
      </mc:Fallback>
    </mc:AlternateContent>
    <mc:AlternateContent xmlns:mc="http://schemas.openxmlformats.org/markup-compatibility/2006">
      <mc:Choice Requires="x14">
        <control shapeId="20647" r:id="rId45" name="cmbDay13">
          <controlPr defaultSize="0" autoLine="0" linkedCell="AD56" listFillRange="記号項目!C1:C31" r:id="rId46">
            <anchor moveWithCells="1" sizeWithCells="1">
              <from>
                <xdr:col>16</xdr:col>
                <xdr:colOff>142875</xdr:colOff>
                <xdr:row>54</xdr:row>
                <xdr:rowOff>0</xdr:rowOff>
              </from>
              <to>
                <xdr:col>18</xdr:col>
                <xdr:colOff>180975</xdr:colOff>
                <xdr:row>54</xdr:row>
                <xdr:rowOff>0</xdr:rowOff>
              </to>
            </anchor>
          </controlPr>
        </control>
      </mc:Choice>
      <mc:Fallback>
        <control shapeId="20647" r:id="rId45" name="cmbDay13"/>
      </mc:Fallback>
    </mc:AlternateContent>
    <mc:AlternateContent xmlns:mc="http://schemas.openxmlformats.org/markup-compatibility/2006">
      <mc:Choice Requires="x14">
        <control shapeId="20646" r:id="rId47" name="txtYear13">
          <controlPr defaultSize="0" autoLine="0" linkedCell="AB56" r:id="rId48">
            <anchor moveWithCells="1" sizeWithCells="1">
              <from>
                <xdr:col>9</xdr:col>
                <xdr:colOff>28575</xdr:colOff>
                <xdr:row>54</xdr:row>
                <xdr:rowOff>0</xdr:rowOff>
              </from>
              <to>
                <xdr:col>11</xdr:col>
                <xdr:colOff>28575</xdr:colOff>
                <xdr:row>54</xdr:row>
                <xdr:rowOff>0</xdr:rowOff>
              </to>
            </anchor>
          </controlPr>
        </control>
      </mc:Choice>
      <mc:Fallback>
        <control shapeId="20646" r:id="rId47" name="txtYear13"/>
      </mc:Fallback>
    </mc:AlternateContent>
    <mc:AlternateContent xmlns:mc="http://schemas.openxmlformats.org/markup-compatibility/2006">
      <mc:Choice Requires="x14">
        <control shapeId="20645" r:id="rId49" name="cmbMonth13">
          <controlPr defaultSize="0" autoLine="0" linkedCell="AC56" listFillRange="記号項目!B1:B12" r:id="rId46">
            <anchor moveWithCells="1" sizeWithCells="1">
              <from>
                <xdr:col>12</xdr:col>
                <xdr:colOff>142875</xdr:colOff>
                <xdr:row>54</xdr:row>
                <xdr:rowOff>0</xdr:rowOff>
              </from>
              <to>
                <xdr:col>14</xdr:col>
                <xdr:colOff>161925</xdr:colOff>
                <xdr:row>54</xdr:row>
                <xdr:rowOff>0</xdr:rowOff>
              </to>
            </anchor>
          </controlPr>
        </control>
      </mc:Choice>
      <mc:Fallback>
        <control shapeId="20645" r:id="rId49" name="cmbMonth13"/>
      </mc:Fallback>
    </mc:AlternateContent>
    <mc:AlternateContent xmlns:mc="http://schemas.openxmlformats.org/markup-compatibility/2006">
      <mc:Choice Requires="x14">
        <control shapeId="20621" r:id="rId50" name="cmbSbk">
          <controlPr defaultSize="0" autoLine="0" linkedCell="AA62" listFillRange="記号項目!P1:Q41" r:id="rId51">
            <anchor moveWithCells="1">
              <from>
                <xdr:col>6</xdr:col>
                <xdr:colOff>66675</xdr:colOff>
                <xdr:row>61</xdr:row>
                <xdr:rowOff>28575</xdr:rowOff>
              </from>
              <to>
                <xdr:col>25</xdr:col>
                <xdr:colOff>152400</xdr:colOff>
                <xdr:row>61</xdr:row>
                <xdr:rowOff>257175</xdr:rowOff>
              </to>
            </anchor>
          </controlPr>
        </control>
      </mc:Choice>
      <mc:Fallback>
        <control shapeId="20621" r:id="rId50" name="cmbSbk"/>
      </mc:Fallback>
    </mc:AlternateContent>
    <mc:AlternateContent xmlns:mc="http://schemas.openxmlformats.org/markup-compatibility/2006">
      <mc:Choice Requires="x14">
        <control shapeId="20617" r:id="rId52" name="ComboBox36">
          <controlPr defaultSize="0" autoLine="0" linkedCell="#REF!" listFillRange="記号項目!C1:C31" r:id="rId46">
            <anchor moveWithCells="1" sizeWithCells="1">
              <from>
                <xdr:col>16</xdr:col>
                <xdr:colOff>142875</xdr:colOff>
                <xdr:row>82</xdr:row>
                <xdr:rowOff>0</xdr:rowOff>
              </from>
              <to>
                <xdr:col>18</xdr:col>
                <xdr:colOff>180975</xdr:colOff>
                <xdr:row>82</xdr:row>
                <xdr:rowOff>0</xdr:rowOff>
              </to>
            </anchor>
          </controlPr>
        </control>
      </mc:Choice>
      <mc:Fallback>
        <control shapeId="20617" r:id="rId52" name="ComboBox36"/>
      </mc:Fallback>
    </mc:AlternateContent>
    <mc:AlternateContent xmlns:mc="http://schemas.openxmlformats.org/markup-compatibility/2006">
      <mc:Choice Requires="x14">
        <control shapeId="20616" r:id="rId53" name="TextBox14">
          <controlPr defaultSize="0" autoLine="0" linkedCell="#REF!" r:id="rId48">
            <anchor moveWithCells="1" sizeWithCells="1">
              <from>
                <xdr:col>9</xdr:col>
                <xdr:colOff>28575</xdr:colOff>
                <xdr:row>82</xdr:row>
                <xdr:rowOff>0</xdr:rowOff>
              </from>
              <to>
                <xdr:col>11</xdr:col>
                <xdr:colOff>28575</xdr:colOff>
                <xdr:row>82</xdr:row>
                <xdr:rowOff>0</xdr:rowOff>
              </to>
            </anchor>
          </controlPr>
        </control>
      </mc:Choice>
      <mc:Fallback>
        <control shapeId="20616" r:id="rId53" name="TextBox14"/>
      </mc:Fallback>
    </mc:AlternateContent>
    <mc:AlternateContent xmlns:mc="http://schemas.openxmlformats.org/markup-compatibility/2006">
      <mc:Choice Requires="x14">
        <control shapeId="20615" r:id="rId54" name="ComboBox35">
          <controlPr defaultSize="0" autoLine="0" linkedCell="#REF!" listFillRange="記号項目!B1:B12" r:id="rId46">
            <anchor moveWithCells="1" sizeWithCells="1">
              <from>
                <xdr:col>12</xdr:col>
                <xdr:colOff>142875</xdr:colOff>
                <xdr:row>82</xdr:row>
                <xdr:rowOff>0</xdr:rowOff>
              </from>
              <to>
                <xdr:col>14</xdr:col>
                <xdr:colOff>161925</xdr:colOff>
                <xdr:row>82</xdr:row>
                <xdr:rowOff>0</xdr:rowOff>
              </to>
            </anchor>
          </controlPr>
        </control>
      </mc:Choice>
      <mc:Fallback>
        <control shapeId="20615" r:id="rId54" name="ComboBox35"/>
      </mc:Fallback>
    </mc:AlternateContent>
    <mc:AlternateContent xmlns:mc="http://schemas.openxmlformats.org/markup-compatibility/2006">
      <mc:Choice Requires="x14">
        <control shapeId="20614" r:id="rId55" name="ComboBox34">
          <controlPr locked="0" defaultSize="0" autoLine="0" linkedCell="#REF!" listFillRange="記号項目!A1:A4" r:id="rId56">
            <anchor moveWithCells="1" sizeWithCells="1">
              <from>
                <xdr:col>6</xdr:col>
                <xdr:colOff>38100</xdr:colOff>
                <xdr:row>82</xdr:row>
                <xdr:rowOff>0</xdr:rowOff>
              </from>
              <to>
                <xdr:col>8</xdr:col>
                <xdr:colOff>180975</xdr:colOff>
                <xdr:row>82</xdr:row>
                <xdr:rowOff>0</xdr:rowOff>
              </to>
            </anchor>
          </controlPr>
        </control>
      </mc:Choice>
      <mc:Fallback>
        <control shapeId="20614" r:id="rId55" name="ComboBox34"/>
      </mc:Fallback>
    </mc:AlternateContent>
    <mc:AlternateContent xmlns:mc="http://schemas.openxmlformats.org/markup-compatibility/2006">
      <mc:Choice Requires="x14">
        <control shapeId="20610" r:id="rId57" name="ComboBox33">
          <controlPr defaultSize="0" autoLine="0" linkedCell="AD67" listFillRange="記号項目!C1:C31" r:id="rId46">
            <anchor moveWithCells="1" sizeWithCells="1">
              <from>
                <xdr:col>16</xdr:col>
                <xdr:colOff>142875</xdr:colOff>
                <xdr:row>66</xdr:row>
                <xdr:rowOff>0</xdr:rowOff>
              </from>
              <to>
                <xdr:col>18</xdr:col>
                <xdr:colOff>180975</xdr:colOff>
                <xdr:row>66</xdr:row>
                <xdr:rowOff>0</xdr:rowOff>
              </to>
            </anchor>
          </controlPr>
        </control>
      </mc:Choice>
      <mc:Fallback>
        <control shapeId="20610" r:id="rId57" name="ComboBox33"/>
      </mc:Fallback>
    </mc:AlternateContent>
    <mc:AlternateContent xmlns:mc="http://schemas.openxmlformats.org/markup-compatibility/2006">
      <mc:Choice Requires="x14">
        <control shapeId="20609" r:id="rId58" name="TextBox13">
          <controlPr defaultSize="0" autoLine="0" linkedCell="AB67" r:id="rId48">
            <anchor moveWithCells="1" sizeWithCells="1">
              <from>
                <xdr:col>9</xdr:col>
                <xdr:colOff>28575</xdr:colOff>
                <xdr:row>66</xdr:row>
                <xdr:rowOff>0</xdr:rowOff>
              </from>
              <to>
                <xdr:col>11</xdr:col>
                <xdr:colOff>28575</xdr:colOff>
                <xdr:row>66</xdr:row>
                <xdr:rowOff>0</xdr:rowOff>
              </to>
            </anchor>
          </controlPr>
        </control>
      </mc:Choice>
      <mc:Fallback>
        <control shapeId="20609" r:id="rId58" name="TextBox13"/>
      </mc:Fallback>
    </mc:AlternateContent>
    <mc:AlternateContent xmlns:mc="http://schemas.openxmlformats.org/markup-compatibility/2006">
      <mc:Choice Requires="x14">
        <control shapeId="20608" r:id="rId59" name="ComboBox32">
          <controlPr defaultSize="0" autoLine="0" linkedCell="AC67" listFillRange="記号項目!B1:B12" r:id="rId46">
            <anchor moveWithCells="1" sizeWithCells="1">
              <from>
                <xdr:col>12</xdr:col>
                <xdr:colOff>142875</xdr:colOff>
                <xdr:row>66</xdr:row>
                <xdr:rowOff>0</xdr:rowOff>
              </from>
              <to>
                <xdr:col>14</xdr:col>
                <xdr:colOff>161925</xdr:colOff>
                <xdr:row>66</xdr:row>
                <xdr:rowOff>0</xdr:rowOff>
              </to>
            </anchor>
          </controlPr>
        </control>
      </mc:Choice>
      <mc:Fallback>
        <control shapeId="20608" r:id="rId59" name="ComboBox32"/>
      </mc:Fallback>
    </mc:AlternateContent>
    <mc:AlternateContent xmlns:mc="http://schemas.openxmlformats.org/markup-compatibility/2006">
      <mc:Choice Requires="x14">
        <control shapeId="20607" r:id="rId60" name="ComboBox31">
          <controlPr locked="0" defaultSize="0" autoLine="0" linkedCell="AA67" listFillRange="記号項目!A1:A4" r:id="rId56">
            <anchor moveWithCells="1" sizeWithCells="1">
              <from>
                <xdr:col>6</xdr:col>
                <xdr:colOff>38100</xdr:colOff>
                <xdr:row>66</xdr:row>
                <xdr:rowOff>0</xdr:rowOff>
              </from>
              <to>
                <xdr:col>8</xdr:col>
                <xdr:colOff>180975</xdr:colOff>
                <xdr:row>66</xdr:row>
                <xdr:rowOff>0</xdr:rowOff>
              </to>
            </anchor>
          </controlPr>
        </control>
      </mc:Choice>
      <mc:Fallback>
        <control shapeId="20607" r:id="rId60" name="ComboBox31"/>
      </mc:Fallback>
    </mc:AlternateContent>
    <mc:AlternateContent xmlns:mc="http://schemas.openxmlformats.org/markup-compatibility/2006">
      <mc:Choice Requires="x14">
        <control shapeId="20606" r:id="rId61" name="CheckBox14">
          <controlPr defaultSize="0" autoLine="0" linkedCell="AB78" r:id="rId62">
            <anchor moveWithCells="1">
              <from>
                <xdr:col>12</xdr:col>
                <xdr:colOff>66675</xdr:colOff>
                <xdr:row>77</xdr:row>
                <xdr:rowOff>28575</xdr:rowOff>
              </from>
              <to>
                <xdr:col>14</xdr:col>
                <xdr:colOff>152400</xdr:colOff>
                <xdr:row>78</xdr:row>
                <xdr:rowOff>0</xdr:rowOff>
              </to>
            </anchor>
          </controlPr>
        </control>
      </mc:Choice>
      <mc:Fallback>
        <control shapeId="20606" r:id="rId61" name="CheckBox14"/>
      </mc:Fallback>
    </mc:AlternateContent>
    <mc:AlternateContent xmlns:mc="http://schemas.openxmlformats.org/markup-compatibility/2006">
      <mc:Choice Requires="x14">
        <control shapeId="20605" r:id="rId63" name="CheckBox13">
          <controlPr defaultSize="0" autoLine="0" linkedCell="AA78" r:id="rId64">
            <anchor moveWithCells="1">
              <from>
                <xdr:col>8</xdr:col>
                <xdr:colOff>66675</xdr:colOff>
                <xdr:row>77</xdr:row>
                <xdr:rowOff>28575</xdr:rowOff>
              </from>
              <to>
                <xdr:col>10</xdr:col>
                <xdr:colOff>38100</xdr:colOff>
                <xdr:row>78</xdr:row>
                <xdr:rowOff>0</xdr:rowOff>
              </to>
            </anchor>
          </controlPr>
        </control>
      </mc:Choice>
      <mc:Fallback>
        <control shapeId="20605" r:id="rId63" name="CheckBox13"/>
      </mc:Fallback>
    </mc:AlternateContent>
    <mc:AlternateContent xmlns:mc="http://schemas.openxmlformats.org/markup-compatibility/2006">
      <mc:Choice Requires="x14">
        <control shapeId="20604" r:id="rId65" name="CheckBox12">
          <controlPr defaultSize="0" autoLine="0" linkedCell="AB77" r:id="rId66">
            <anchor moveWithCells="1">
              <from>
                <xdr:col>12</xdr:col>
                <xdr:colOff>66675</xdr:colOff>
                <xdr:row>76</xdr:row>
                <xdr:rowOff>28575</xdr:rowOff>
              </from>
              <to>
                <xdr:col>14</xdr:col>
                <xdr:colOff>152400</xdr:colOff>
                <xdr:row>77</xdr:row>
                <xdr:rowOff>0</xdr:rowOff>
              </to>
            </anchor>
          </controlPr>
        </control>
      </mc:Choice>
      <mc:Fallback>
        <control shapeId="20604" r:id="rId65" name="CheckBox12"/>
      </mc:Fallback>
    </mc:AlternateContent>
    <mc:AlternateContent xmlns:mc="http://schemas.openxmlformats.org/markup-compatibility/2006">
      <mc:Choice Requires="x14">
        <control shapeId="20603" r:id="rId67" name="CheckBox11">
          <controlPr defaultSize="0" autoLine="0" linkedCell="AA77" r:id="rId68">
            <anchor moveWithCells="1">
              <from>
                <xdr:col>8</xdr:col>
                <xdr:colOff>66675</xdr:colOff>
                <xdr:row>76</xdr:row>
                <xdr:rowOff>28575</xdr:rowOff>
              </from>
              <to>
                <xdr:col>10</xdr:col>
                <xdr:colOff>38100</xdr:colOff>
                <xdr:row>77</xdr:row>
                <xdr:rowOff>0</xdr:rowOff>
              </to>
            </anchor>
          </controlPr>
        </control>
      </mc:Choice>
      <mc:Fallback>
        <control shapeId="20603" r:id="rId67" name="CheckBox11"/>
      </mc:Fallback>
    </mc:AlternateContent>
    <mc:AlternateContent xmlns:mc="http://schemas.openxmlformats.org/markup-compatibility/2006">
      <mc:Choice Requires="x14">
        <control shapeId="20602" r:id="rId69" name="CheckBox10">
          <controlPr defaultSize="0" autoLine="0" linkedCell="AB53" r:id="rId70">
            <anchor moveWithCells="1">
              <from>
                <xdr:col>12</xdr:col>
                <xdr:colOff>66675</xdr:colOff>
                <xdr:row>52</xdr:row>
                <xdr:rowOff>28575</xdr:rowOff>
              </from>
              <to>
                <xdr:col>15</xdr:col>
                <xdr:colOff>180975</xdr:colOff>
                <xdr:row>53</xdr:row>
                <xdr:rowOff>0</xdr:rowOff>
              </to>
            </anchor>
          </controlPr>
        </control>
      </mc:Choice>
      <mc:Fallback>
        <control shapeId="20602" r:id="rId69" name="CheckBox10"/>
      </mc:Fallback>
    </mc:AlternateContent>
    <mc:AlternateContent xmlns:mc="http://schemas.openxmlformats.org/markup-compatibility/2006">
      <mc:Choice Requires="x14">
        <control shapeId="20601" r:id="rId71" name="CheckBox9">
          <controlPr defaultSize="0" autoLine="0" linkedCell="AA53" r:id="rId72">
            <anchor moveWithCells="1">
              <from>
                <xdr:col>8</xdr:col>
                <xdr:colOff>66675</xdr:colOff>
                <xdr:row>52</xdr:row>
                <xdr:rowOff>28575</xdr:rowOff>
              </from>
              <to>
                <xdr:col>11</xdr:col>
                <xdr:colOff>66675</xdr:colOff>
                <xdr:row>53</xdr:row>
                <xdr:rowOff>0</xdr:rowOff>
              </to>
            </anchor>
          </controlPr>
        </control>
      </mc:Choice>
      <mc:Fallback>
        <control shapeId="20601" r:id="rId71" name="CheckBox9"/>
      </mc:Fallback>
    </mc:AlternateContent>
    <mc:AlternateContent xmlns:mc="http://schemas.openxmlformats.org/markup-compatibility/2006">
      <mc:Choice Requires="x14">
        <control shapeId="20600" r:id="rId73" name="CheckBox8">
          <controlPr defaultSize="0" autoLine="0" linkedCell="AB40" r:id="rId74">
            <anchor moveWithCells="1">
              <from>
                <xdr:col>12</xdr:col>
                <xdr:colOff>66675</xdr:colOff>
                <xdr:row>39</xdr:row>
                <xdr:rowOff>28575</xdr:rowOff>
              </from>
              <to>
                <xdr:col>14</xdr:col>
                <xdr:colOff>123825</xdr:colOff>
                <xdr:row>40</xdr:row>
                <xdr:rowOff>0</xdr:rowOff>
              </to>
            </anchor>
          </controlPr>
        </control>
      </mc:Choice>
      <mc:Fallback>
        <control shapeId="20600" r:id="rId73" name="CheckBox8"/>
      </mc:Fallback>
    </mc:AlternateContent>
    <mc:AlternateContent xmlns:mc="http://schemas.openxmlformats.org/markup-compatibility/2006">
      <mc:Choice Requires="x14">
        <control shapeId="20599" r:id="rId75" name="CheckBox7">
          <controlPr defaultSize="0" autoLine="0" linkedCell="AA40" r:id="rId76">
            <anchor moveWithCells="1">
              <from>
                <xdr:col>8</xdr:col>
                <xdr:colOff>66675</xdr:colOff>
                <xdr:row>39</xdr:row>
                <xdr:rowOff>28575</xdr:rowOff>
              </from>
              <to>
                <xdr:col>10</xdr:col>
                <xdr:colOff>123825</xdr:colOff>
                <xdr:row>40</xdr:row>
                <xdr:rowOff>0</xdr:rowOff>
              </to>
            </anchor>
          </controlPr>
        </control>
      </mc:Choice>
      <mc:Fallback>
        <control shapeId="20599" r:id="rId75" name="CheckBox7"/>
      </mc:Fallback>
    </mc:AlternateContent>
    <mc:AlternateContent xmlns:mc="http://schemas.openxmlformats.org/markup-compatibility/2006">
      <mc:Choice Requires="x14">
        <control shapeId="20598" r:id="rId77" name="CheckBox6">
          <controlPr defaultSize="0" autoLine="0" linkedCell="AB12" r:id="rId78">
            <anchor moveWithCells="1">
              <from>
                <xdr:col>12</xdr:col>
                <xdr:colOff>66675</xdr:colOff>
                <xdr:row>11</xdr:row>
                <xdr:rowOff>28575</xdr:rowOff>
              </from>
              <to>
                <xdr:col>14</xdr:col>
                <xdr:colOff>123825</xdr:colOff>
                <xdr:row>12</xdr:row>
                <xdr:rowOff>0</xdr:rowOff>
              </to>
            </anchor>
          </controlPr>
        </control>
      </mc:Choice>
      <mc:Fallback>
        <control shapeId="20598" r:id="rId77" name="CheckBox6"/>
      </mc:Fallback>
    </mc:AlternateContent>
    <mc:AlternateContent xmlns:mc="http://schemas.openxmlformats.org/markup-compatibility/2006">
      <mc:Choice Requires="x14">
        <control shapeId="20597" r:id="rId79" name="CheckBox5">
          <controlPr defaultSize="0" autoLine="0" linkedCell="AA12" r:id="rId80">
            <anchor moveWithCells="1">
              <from>
                <xdr:col>8</xdr:col>
                <xdr:colOff>66675</xdr:colOff>
                <xdr:row>11</xdr:row>
                <xdr:rowOff>28575</xdr:rowOff>
              </from>
              <to>
                <xdr:col>10</xdr:col>
                <xdr:colOff>123825</xdr:colOff>
                <xdr:row>12</xdr:row>
                <xdr:rowOff>0</xdr:rowOff>
              </to>
            </anchor>
          </controlPr>
        </control>
      </mc:Choice>
      <mc:Fallback>
        <control shapeId="20597" r:id="rId79" name="CheckBox5"/>
      </mc:Fallback>
    </mc:AlternateContent>
    <mc:AlternateContent xmlns:mc="http://schemas.openxmlformats.org/markup-compatibility/2006">
      <mc:Choice Requires="x14">
        <control shapeId="20596" r:id="rId81" name="CheckBox4">
          <controlPr defaultSize="0" autoLine="0" linkedCell="AB11" r:id="rId82">
            <anchor moveWithCells="1">
              <from>
                <xdr:col>12</xdr:col>
                <xdr:colOff>66675</xdr:colOff>
                <xdr:row>10</xdr:row>
                <xdr:rowOff>28575</xdr:rowOff>
              </from>
              <to>
                <xdr:col>15</xdr:col>
                <xdr:colOff>66675</xdr:colOff>
                <xdr:row>11</xdr:row>
                <xdr:rowOff>0</xdr:rowOff>
              </to>
            </anchor>
          </controlPr>
        </control>
      </mc:Choice>
      <mc:Fallback>
        <control shapeId="20596" r:id="rId81" name="CheckBox4"/>
      </mc:Fallback>
    </mc:AlternateContent>
    <mc:AlternateContent xmlns:mc="http://schemas.openxmlformats.org/markup-compatibility/2006">
      <mc:Choice Requires="x14">
        <control shapeId="20595" r:id="rId83" name="CheckBox3">
          <controlPr defaultSize="0" autoLine="0" linkedCell="AA11" r:id="rId84">
            <anchor moveWithCells="1">
              <from>
                <xdr:col>8</xdr:col>
                <xdr:colOff>66675</xdr:colOff>
                <xdr:row>10</xdr:row>
                <xdr:rowOff>28575</xdr:rowOff>
              </from>
              <to>
                <xdr:col>11</xdr:col>
                <xdr:colOff>66675</xdr:colOff>
                <xdr:row>11</xdr:row>
                <xdr:rowOff>0</xdr:rowOff>
              </to>
            </anchor>
          </controlPr>
        </control>
      </mc:Choice>
      <mc:Fallback>
        <control shapeId="20595" r:id="rId83" name="CheckBox3"/>
      </mc:Fallback>
    </mc:AlternateContent>
    <mc:AlternateContent xmlns:mc="http://schemas.openxmlformats.org/markup-compatibility/2006">
      <mc:Choice Requires="x14">
        <control shapeId="20593" r:id="rId85" name="CheckBox2">
          <controlPr defaultSize="0" autoLine="0" linkedCell="AB8" r:id="rId86">
            <anchor moveWithCells="1">
              <from>
                <xdr:col>12</xdr:col>
                <xdr:colOff>66675</xdr:colOff>
                <xdr:row>7</xdr:row>
                <xdr:rowOff>28575</xdr:rowOff>
              </from>
              <to>
                <xdr:col>14</xdr:col>
                <xdr:colOff>152400</xdr:colOff>
                <xdr:row>8</xdr:row>
                <xdr:rowOff>0</xdr:rowOff>
              </to>
            </anchor>
          </controlPr>
        </control>
      </mc:Choice>
      <mc:Fallback>
        <control shapeId="20593" r:id="rId85" name="CheckBox2"/>
      </mc:Fallback>
    </mc:AlternateContent>
    <mc:AlternateContent xmlns:mc="http://schemas.openxmlformats.org/markup-compatibility/2006">
      <mc:Choice Requires="x14">
        <control shapeId="20592" r:id="rId87" name="CheckBox1">
          <controlPr defaultSize="0" autoLine="0" linkedCell="AA8" r:id="rId88">
            <anchor moveWithCells="1">
              <from>
                <xdr:col>8</xdr:col>
                <xdr:colOff>66675</xdr:colOff>
                <xdr:row>7</xdr:row>
                <xdr:rowOff>28575</xdr:rowOff>
              </from>
              <to>
                <xdr:col>10</xdr:col>
                <xdr:colOff>152400</xdr:colOff>
                <xdr:row>8</xdr:row>
                <xdr:rowOff>0</xdr:rowOff>
              </to>
            </anchor>
          </controlPr>
        </control>
      </mc:Choice>
      <mc:Fallback>
        <control shapeId="20592" r:id="rId87" name="CheckBox1"/>
      </mc:Fallback>
    </mc:AlternateContent>
    <mc:AlternateContent xmlns:mc="http://schemas.openxmlformats.org/markup-compatibility/2006">
      <mc:Choice Requires="x14">
        <control shapeId="20584" r:id="rId89" name="cmbHhg">
          <controlPr defaultSize="0" autoLine="0" linkedCell="AA76" listFillRange="記号項目!J1:K10" r:id="rId51">
            <anchor moveWithCells="1">
              <from>
                <xdr:col>6</xdr:col>
                <xdr:colOff>66675</xdr:colOff>
                <xdr:row>75</xdr:row>
                <xdr:rowOff>28575</xdr:rowOff>
              </from>
              <to>
                <xdr:col>25</xdr:col>
                <xdr:colOff>152400</xdr:colOff>
                <xdr:row>75</xdr:row>
                <xdr:rowOff>257175</xdr:rowOff>
              </to>
            </anchor>
          </controlPr>
        </control>
      </mc:Choice>
      <mc:Fallback>
        <control shapeId="20584" r:id="rId89" name="cmbHhg"/>
      </mc:Fallback>
    </mc:AlternateContent>
    <mc:AlternateContent xmlns:mc="http://schemas.openxmlformats.org/markup-compatibility/2006">
      <mc:Choice Requires="x14">
        <control shapeId="20583" r:id="rId90" name="cmbSgs1">
          <controlPr defaultSize="0" autoLine="0" linkedCell="AA74" listFillRange="記号項目!D1:E21" r:id="rId91">
            <anchor moveWithCells="1">
              <from>
                <xdr:col>6</xdr:col>
                <xdr:colOff>66675</xdr:colOff>
                <xdr:row>73</xdr:row>
                <xdr:rowOff>28575</xdr:rowOff>
              </from>
              <to>
                <xdr:col>25</xdr:col>
                <xdr:colOff>152400</xdr:colOff>
                <xdr:row>73</xdr:row>
                <xdr:rowOff>257175</xdr:rowOff>
              </to>
            </anchor>
          </controlPr>
        </control>
      </mc:Choice>
      <mc:Fallback>
        <control shapeId="20583" r:id="rId90" name="cmbSgs1"/>
      </mc:Fallback>
    </mc:AlternateContent>
    <mc:AlternateContent xmlns:mc="http://schemas.openxmlformats.org/markup-compatibility/2006">
      <mc:Choice Requires="x14">
        <control shapeId="20582" r:id="rId92" name="cmbSgk">
          <controlPr defaultSize="0" autoLine="0" linkedCell="AA75" listFillRange="記号項目!G1:I22" r:id="rId93">
            <anchor moveWithCells="1">
              <from>
                <xdr:col>6</xdr:col>
                <xdr:colOff>66675</xdr:colOff>
                <xdr:row>74</xdr:row>
                <xdr:rowOff>28575</xdr:rowOff>
              </from>
              <to>
                <xdr:col>25</xdr:col>
                <xdr:colOff>152400</xdr:colOff>
                <xdr:row>74</xdr:row>
                <xdr:rowOff>257175</xdr:rowOff>
              </to>
            </anchor>
          </controlPr>
        </control>
      </mc:Choice>
      <mc:Fallback>
        <control shapeId="20582" r:id="rId92" name="cmbSgk"/>
      </mc:Fallback>
    </mc:AlternateContent>
    <mc:AlternateContent xmlns:mc="http://schemas.openxmlformats.org/markup-compatibility/2006">
      <mc:Choice Requires="x14">
        <control shapeId="20581" r:id="rId94" name="cmbSgb">
          <controlPr defaultSize="0" autoLine="0" linkedCell="AA72" listFillRange="記号項目!M1:N6" r:id="rId51">
            <anchor moveWithCells="1">
              <from>
                <xdr:col>6</xdr:col>
                <xdr:colOff>66675</xdr:colOff>
                <xdr:row>71</xdr:row>
                <xdr:rowOff>28575</xdr:rowOff>
              </from>
              <to>
                <xdr:col>25</xdr:col>
                <xdr:colOff>152400</xdr:colOff>
                <xdr:row>71</xdr:row>
                <xdr:rowOff>257175</xdr:rowOff>
              </to>
            </anchor>
          </controlPr>
        </control>
      </mc:Choice>
      <mc:Fallback>
        <control shapeId="20581" r:id="rId94" name="cmbSgb"/>
      </mc:Fallback>
    </mc:AlternateContent>
    <mc:AlternateContent xmlns:mc="http://schemas.openxmlformats.org/markup-compatibility/2006">
      <mc:Choice Requires="x14">
        <control shapeId="20580" r:id="rId95" name="cmbSgs0">
          <controlPr defaultSize="0" autoLine="0" linkedCell="AA42" listFillRange="記号項目!D1:E20" r:id="rId51">
            <anchor moveWithCells="1">
              <from>
                <xdr:col>6</xdr:col>
                <xdr:colOff>38100</xdr:colOff>
                <xdr:row>41</xdr:row>
                <xdr:rowOff>28575</xdr:rowOff>
              </from>
              <to>
                <xdr:col>25</xdr:col>
                <xdr:colOff>123825</xdr:colOff>
                <xdr:row>41</xdr:row>
                <xdr:rowOff>257175</xdr:rowOff>
              </to>
            </anchor>
          </controlPr>
        </control>
      </mc:Choice>
      <mc:Fallback>
        <control shapeId="20580" r:id="rId95" name="cmbSgs0"/>
      </mc:Fallback>
    </mc:AlternateContent>
    <mc:AlternateContent xmlns:mc="http://schemas.openxmlformats.org/markup-compatibility/2006">
      <mc:Choice Requires="x14">
        <control shapeId="20570" r:id="rId96" name="cmbDay12">
          <controlPr defaultSize="0" autoLine="0" linkedCell="AD66" listFillRange="記号項目!C1:C31" r:id="rId23">
            <anchor moveWithCells="1" sizeWithCells="1">
              <from>
                <xdr:col>16</xdr:col>
                <xdr:colOff>142875</xdr:colOff>
                <xdr:row>65</xdr:row>
                <xdr:rowOff>28575</xdr:rowOff>
              </from>
              <to>
                <xdr:col>18</xdr:col>
                <xdr:colOff>180975</xdr:colOff>
                <xdr:row>65</xdr:row>
                <xdr:rowOff>257175</xdr:rowOff>
              </to>
            </anchor>
          </controlPr>
        </control>
      </mc:Choice>
      <mc:Fallback>
        <control shapeId="20570" r:id="rId96" name="cmbDay12"/>
      </mc:Fallback>
    </mc:AlternateContent>
    <mc:AlternateContent xmlns:mc="http://schemas.openxmlformats.org/markup-compatibility/2006">
      <mc:Choice Requires="x14">
        <control shapeId="20569" r:id="rId97" name="txtYear12">
          <controlPr defaultSize="0" autoLine="0" linkedCell="AB66" r:id="rId36">
            <anchor moveWithCells="1" sizeWithCells="1">
              <from>
                <xdr:col>9</xdr:col>
                <xdr:colOff>28575</xdr:colOff>
                <xdr:row>65</xdr:row>
                <xdr:rowOff>28575</xdr:rowOff>
              </from>
              <to>
                <xdr:col>11</xdr:col>
                <xdr:colOff>28575</xdr:colOff>
                <xdr:row>65</xdr:row>
                <xdr:rowOff>257175</xdr:rowOff>
              </to>
            </anchor>
          </controlPr>
        </control>
      </mc:Choice>
      <mc:Fallback>
        <control shapeId="20569" r:id="rId97" name="txtYear12"/>
      </mc:Fallback>
    </mc:AlternateContent>
    <mc:AlternateContent xmlns:mc="http://schemas.openxmlformats.org/markup-compatibility/2006">
      <mc:Choice Requires="x14">
        <control shapeId="20568" r:id="rId98" name="cmbMonth12">
          <controlPr defaultSize="0" autoLine="0" linkedCell="AC66" listFillRange="記号項目!B1:B12" r:id="rId23">
            <anchor moveWithCells="1" sizeWithCells="1">
              <from>
                <xdr:col>12</xdr:col>
                <xdr:colOff>142875</xdr:colOff>
                <xdr:row>65</xdr:row>
                <xdr:rowOff>28575</xdr:rowOff>
              </from>
              <to>
                <xdr:col>14</xdr:col>
                <xdr:colOff>161925</xdr:colOff>
                <xdr:row>65</xdr:row>
                <xdr:rowOff>257175</xdr:rowOff>
              </to>
            </anchor>
          </controlPr>
        </control>
      </mc:Choice>
      <mc:Fallback>
        <control shapeId="20568" r:id="rId98" name="cmbMonth12"/>
      </mc:Fallback>
    </mc:AlternateContent>
    <mc:AlternateContent xmlns:mc="http://schemas.openxmlformats.org/markup-compatibility/2006">
      <mc:Choice Requires="x14">
        <control shapeId="20566" r:id="rId99" name="cmbDay11">
          <controlPr defaultSize="0" autoLine="0" linkedCell="AD65" listFillRange="記号項目!C1:C31" r:id="rId23">
            <anchor moveWithCells="1" sizeWithCells="1">
              <from>
                <xdr:col>16</xdr:col>
                <xdr:colOff>142875</xdr:colOff>
                <xdr:row>64</xdr:row>
                <xdr:rowOff>28575</xdr:rowOff>
              </from>
              <to>
                <xdr:col>18</xdr:col>
                <xdr:colOff>180975</xdr:colOff>
                <xdr:row>64</xdr:row>
                <xdr:rowOff>257175</xdr:rowOff>
              </to>
            </anchor>
          </controlPr>
        </control>
      </mc:Choice>
      <mc:Fallback>
        <control shapeId="20566" r:id="rId99" name="cmbDay11"/>
      </mc:Fallback>
    </mc:AlternateContent>
    <mc:AlternateContent xmlns:mc="http://schemas.openxmlformats.org/markup-compatibility/2006">
      <mc:Choice Requires="x14">
        <control shapeId="20565" r:id="rId100" name="txtYear11">
          <controlPr defaultSize="0" autoLine="0" linkedCell="AB65" r:id="rId36">
            <anchor moveWithCells="1" sizeWithCells="1">
              <from>
                <xdr:col>9</xdr:col>
                <xdr:colOff>28575</xdr:colOff>
                <xdr:row>64</xdr:row>
                <xdr:rowOff>28575</xdr:rowOff>
              </from>
              <to>
                <xdr:col>11</xdr:col>
                <xdr:colOff>28575</xdr:colOff>
                <xdr:row>64</xdr:row>
                <xdr:rowOff>257175</xdr:rowOff>
              </to>
            </anchor>
          </controlPr>
        </control>
      </mc:Choice>
      <mc:Fallback>
        <control shapeId="20565" r:id="rId100" name="txtYear11"/>
      </mc:Fallback>
    </mc:AlternateContent>
    <mc:AlternateContent xmlns:mc="http://schemas.openxmlformats.org/markup-compatibility/2006">
      <mc:Choice Requires="x14">
        <control shapeId="20564" r:id="rId101" name="cmbMonth11">
          <controlPr defaultSize="0" autoLine="0" linkedCell="AC65" listFillRange="記号項目!B1:B12" r:id="rId23">
            <anchor moveWithCells="1" sizeWithCells="1">
              <from>
                <xdr:col>12</xdr:col>
                <xdr:colOff>142875</xdr:colOff>
                <xdr:row>64</xdr:row>
                <xdr:rowOff>28575</xdr:rowOff>
              </from>
              <to>
                <xdr:col>14</xdr:col>
                <xdr:colOff>161925</xdr:colOff>
                <xdr:row>64</xdr:row>
                <xdr:rowOff>257175</xdr:rowOff>
              </to>
            </anchor>
          </controlPr>
        </control>
      </mc:Choice>
      <mc:Fallback>
        <control shapeId="20564" r:id="rId101" name="cmbMonth11"/>
      </mc:Fallback>
    </mc:AlternateContent>
    <mc:AlternateContent xmlns:mc="http://schemas.openxmlformats.org/markup-compatibility/2006">
      <mc:Choice Requires="x14">
        <control shapeId="20562" r:id="rId102" name="cmbDay10">
          <controlPr defaultSize="0" autoLine="0" linkedCell="AD52" listFillRange="記号項目!C1:C31" r:id="rId23">
            <anchor moveWithCells="1" sizeWithCells="1">
              <from>
                <xdr:col>16</xdr:col>
                <xdr:colOff>142875</xdr:colOff>
                <xdr:row>51</xdr:row>
                <xdr:rowOff>28575</xdr:rowOff>
              </from>
              <to>
                <xdr:col>18</xdr:col>
                <xdr:colOff>180975</xdr:colOff>
                <xdr:row>51</xdr:row>
                <xdr:rowOff>257175</xdr:rowOff>
              </to>
            </anchor>
          </controlPr>
        </control>
      </mc:Choice>
      <mc:Fallback>
        <control shapeId="20562" r:id="rId102" name="cmbDay10"/>
      </mc:Fallback>
    </mc:AlternateContent>
    <mc:AlternateContent xmlns:mc="http://schemas.openxmlformats.org/markup-compatibility/2006">
      <mc:Choice Requires="x14">
        <control shapeId="20561" r:id="rId103" name="txtYear10">
          <controlPr defaultSize="0" autoLine="0" linkedCell="AB52" r:id="rId36">
            <anchor moveWithCells="1" sizeWithCells="1">
              <from>
                <xdr:col>9</xdr:col>
                <xdr:colOff>28575</xdr:colOff>
                <xdr:row>51</xdr:row>
                <xdr:rowOff>28575</xdr:rowOff>
              </from>
              <to>
                <xdr:col>11</xdr:col>
                <xdr:colOff>28575</xdr:colOff>
                <xdr:row>51</xdr:row>
                <xdr:rowOff>257175</xdr:rowOff>
              </to>
            </anchor>
          </controlPr>
        </control>
      </mc:Choice>
      <mc:Fallback>
        <control shapeId="20561" r:id="rId103" name="txtYear10"/>
      </mc:Fallback>
    </mc:AlternateContent>
    <mc:AlternateContent xmlns:mc="http://schemas.openxmlformats.org/markup-compatibility/2006">
      <mc:Choice Requires="x14">
        <control shapeId="20560" r:id="rId104" name="cmbMonth10">
          <controlPr defaultSize="0" autoLine="0" linkedCell="AC52" listFillRange="記号項目!B1:B12" r:id="rId23">
            <anchor moveWithCells="1" sizeWithCells="1">
              <from>
                <xdr:col>12</xdr:col>
                <xdr:colOff>142875</xdr:colOff>
                <xdr:row>51</xdr:row>
                <xdr:rowOff>28575</xdr:rowOff>
              </from>
              <to>
                <xdr:col>14</xdr:col>
                <xdr:colOff>161925</xdr:colOff>
                <xdr:row>51</xdr:row>
                <xdr:rowOff>257175</xdr:rowOff>
              </to>
            </anchor>
          </controlPr>
        </control>
      </mc:Choice>
      <mc:Fallback>
        <control shapeId="20560" r:id="rId104" name="cmbMonth10"/>
      </mc:Fallback>
    </mc:AlternateContent>
    <mc:AlternateContent xmlns:mc="http://schemas.openxmlformats.org/markup-compatibility/2006">
      <mc:Choice Requires="x14">
        <control shapeId="20554" r:id="rId105" name="cmbDay8">
          <controlPr defaultSize="0" autoLine="0" linkedCell="AD48" listFillRange="記号項目!C1:C31" r:id="rId23">
            <anchor moveWithCells="1" sizeWithCells="1">
              <from>
                <xdr:col>16</xdr:col>
                <xdr:colOff>142875</xdr:colOff>
                <xdr:row>47</xdr:row>
                <xdr:rowOff>28575</xdr:rowOff>
              </from>
              <to>
                <xdr:col>18</xdr:col>
                <xdr:colOff>180975</xdr:colOff>
                <xdr:row>47</xdr:row>
                <xdr:rowOff>257175</xdr:rowOff>
              </to>
            </anchor>
          </controlPr>
        </control>
      </mc:Choice>
      <mc:Fallback>
        <control shapeId="20554" r:id="rId105" name="cmbDay8"/>
      </mc:Fallback>
    </mc:AlternateContent>
    <mc:AlternateContent xmlns:mc="http://schemas.openxmlformats.org/markup-compatibility/2006">
      <mc:Choice Requires="x14">
        <control shapeId="20553" r:id="rId106" name="txtYear8">
          <controlPr defaultSize="0" autoLine="0" linkedCell="AB48" r:id="rId36">
            <anchor moveWithCells="1" sizeWithCells="1">
              <from>
                <xdr:col>9</xdr:col>
                <xdr:colOff>28575</xdr:colOff>
                <xdr:row>47</xdr:row>
                <xdr:rowOff>28575</xdr:rowOff>
              </from>
              <to>
                <xdr:col>11</xdr:col>
                <xdr:colOff>28575</xdr:colOff>
                <xdr:row>47</xdr:row>
                <xdr:rowOff>257175</xdr:rowOff>
              </to>
            </anchor>
          </controlPr>
        </control>
      </mc:Choice>
      <mc:Fallback>
        <control shapeId="20553" r:id="rId106" name="txtYear8"/>
      </mc:Fallback>
    </mc:AlternateContent>
    <mc:AlternateContent xmlns:mc="http://schemas.openxmlformats.org/markup-compatibility/2006">
      <mc:Choice Requires="x14">
        <control shapeId="20552" r:id="rId107" name="cmbMonth8">
          <controlPr defaultSize="0" autoLine="0" linkedCell="AC48" listFillRange="記号項目!B1:B12" r:id="rId23">
            <anchor moveWithCells="1" sizeWithCells="1">
              <from>
                <xdr:col>12</xdr:col>
                <xdr:colOff>142875</xdr:colOff>
                <xdr:row>47</xdr:row>
                <xdr:rowOff>28575</xdr:rowOff>
              </from>
              <to>
                <xdr:col>14</xdr:col>
                <xdr:colOff>161925</xdr:colOff>
                <xdr:row>47</xdr:row>
                <xdr:rowOff>257175</xdr:rowOff>
              </to>
            </anchor>
          </controlPr>
        </control>
      </mc:Choice>
      <mc:Fallback>
        <control shapeId="20552" r:id="rId107" name="cmbMonth8"/>
      </mc:Fallback>
    </mc:AlternateContent>
    <mc:AlternateContent xmlns:mc="http://schemas.openxmlformats.org/markup-compatibility/2006">
      <mc:Choice Requires="x14">
        <control shapeId="20542" r:id="rId108" name="txtYear7">
          <controlPr defaultSize="0" autoLine="0" linkedCell="AB32" r:id="rId109">
            <anchor moveWithCells="1" sizeWithCells="1">
              <from>
                <xdr:col>28</xdr:col>
                <xdr:colOff>123825</xdr:colOff>
                <xdr:row>31</xdr:row>
                <xdr:rowOff>47625</xdr:rowOff>
              </from>
              <to>
                <xdr:col>28</xdr:col>
                <xdr:colOff>523875</xdr:colOff>
                <xdr:row>32</xdr:row>
                <xdr:rowOff>9525</xdr:rowOff>
              </to>
            </anchor>
          </controlPr>
        </control>
      </mc:Choice>
      <mc:Fallback>
        <control shapeId="20542" r:id="rId108" name="txtYear7"/>
      </mc:Fallback>
    </mc:AlternateContent>
    <mc:AlternateContent xmlns:mc="http://schemas.openxmlformats.org/markup-compatibility/2006">
      <mc:Choice Requires="x14">
        <control shapeId="20541" r:id="rId110" name="txtYear6">
          <controlPr defaultSize="0" autoLine="0" linkedCell="AB30" r:id="rId111">
            <anchor moveWithCells="1" sizeWithCells="1">
              <from>
                <xdr:col>28</xdr:col>
                <xdr:colOff>142875</xdr:colOff>
                <xdr:row>28</xdr:row>
                <xdr:rowOff>238125</xdr:rowOff>
              </from>
              <to>
                <xdr:col>28</xdr:col>
                <xdr:colOff>533400</xdr:colOff>
                <xdr:row>29</xdr:row>
                <xdr:rowOff>200025</xdr:rowOff>
              </to>
            </anchor>
          </controlPr>
        </control>
      </mc:Choice>
      <mc:Fallback>
        <control shapeId="20541" r:id="rId110" name="txtYear6"/>
      </mc:Fallback>
    </mc:AlternateContent>
    <mc:AlternateContent xmlns:mc="http://schemas.openxmlformats.org/markup-compatibility/2006">
      <mc:Choice Requires="x14">
        <control shapeId="20540" r:id="rId112" name="txtYear5">
          <controlPr defaultSize="0" autoLine="0" linkedCell="AB28" r:id="rId113">
            <anchor moveWithCells="1" sizeWithCells="1">
              <from>
                <xdr:col>28</xdr:col>
                <xdr:colOff>123825</xdr:colOff>
                <xdr:row>26</xdr:row>
                <xdr:rowOff>238125</xdr:rowOff>
              </from>
              <to>
                <xdr:col>28</xdr:col>
                <xdr:colOff>523875</xdr:colOff>
                <xdr:row>27</xdr:row>
                <xdr:rowOff>200025</xdr:rowOff>
              </to>
            </anchor>
          </controlPr>
        </control>
      </mc:Choice>
      <mc:Fallback>
        <control shapeId="20540" r:id="rId112" name="txtYear5"/>
      </mc:Fallback>
    </mc:AlternateContent>
    <mc:AlternateContent xmlns:mc="http://schemas.openxmlformats.org/markup-compatibility/2006">
      <mc:Choice Requires="x14">
        <control shapeId="20539" r:id="rId114" name="txtYear4">
          <controlPr defaultSize="0" autoLine="0" linkedCell="AB26" r:id="rId36">
            <anchor moveWithCells="1" sizeWithCells="1">
              <from>
                <xdr:col>9</xdr:col>
                <xdr:colOff>38100</xdr:colOff>
                <xdr:row>25</xdr:row>
                <xdr:rowOff>9525</xdr:rowOff>
              </from>
              <to>
                <xdr:col>11</xdr:col>
                <xdr:colOff>28575</xdr:colOff>
                <xdr:row>25</xdr:row>
                <xdr:rowOff>238125</xdr:rowOff>
              </to>
            </anchor>
          </controlPr>
        </control>
      </mc:Choice>
      <mc:Fallback>
        <control shapeId="20539" r:id="rId114" name="txtYear4"/>
      </mc:Fallback>
    </mc:AlternateContent>
    <mc:AlternateContent xmlns:mc="http://schemas.openxmlformats.org/markup-compatibility/2006">
      <mc:Choice Requires="x14">
        <control shapeId="20533" r:id="rId115" name="cmbDay1">
          <controlPr defaultSize="0" autoLine="0" linkedCell="AD9" listFillRange="記号項目!C1:C31" r:id="rId23">
            <anchor moveWithCells="1" sizeWithCells="1">
              <from>
                <xdr:col>16</xdr:col>
                <xdr:colOff>142875</xdr:colOff>
                <xdr:row>8</xdr:row>
                <xdr:rowOff>28575</xdr:rowOff>
              </from>
              <to>
                <xdr:col>18</xdr:col>
                <xdr:colOff>180975</xdr:colOff>
                <xdr:row>8</xdr:row>
                <xdr:rowOff>257175</xdr:rowOff>
              </to>
            </anchor>
          </controlPr>
        </control>
      </mc:Choice>
      <mc:Fallback>
        <control shapeId="20533" r:id="rId115" name="cmbDay1"/>
      </mc:Fallback>
    </mc:AlternateContent>
    <mc:AlternateContent xmlns:mc="http://schemas.openxmlformats.org/markup-compatibility/2006">
      <mc:Choice Requires="x14">
        <control shapeId="20530" r:id="rId116" name="txtYear1">
          <controlPr defaultSize="0" autoLine="0" linkedCell="AB9" r:id="rId36">
            <anchor moveWithCells="1" sizeWithCells="1">
              <from>
                <xdr:col>9</xdr:col>
                <xdr:colOff>28575</xdr:colOff>
                <xdr:row>8</xdr:row>
                <xdr:rowOff>28575</xdr:rowOff>
              </from>
              <to>
                <xdr:col>11</xdr:col>
                <xdr:colOff>28575</xdr:colOff>
                <xdr:row>8</xdr:row>
                <xdr:rowOff>257175</xdr:rowOff>
              </to>
            </anchor>
          </controlPr>
        </control>
      </mc:Choice>
      <mc:Fallback>
        <control shapeId="20530" r:id="rId116" name="txtYear1"/>
      </mc:Fallback>
    </mc:AlternateContent>
    <mc:AlternateContent xmlns:mc="http://schemas.openxmlformats.org/markup-compatibility/2006">
      <mc:Choice Requires="x14">
        <control shapeId="20529" r:id="rId117" name="cmbMonth1">
          <controlPr defaultSize="0" autoLine="0" linkedCell="AC9" listFillRange="記号項目!B1:B12" r:id="rId23">
            <anchor moveWithCells="1" sizeWithCells="1">
              <from>
                <xdr:col>12</xdr:col>
                <xdr:colOff>142875</xdr:colOff>
                <xdr:row>8</xdr:row>
                <xdr:rowOff>28575</xdr:rowOff>
              </from>
              <to>
                <xdr:col>14</xdr:col>
                <xdr:colOff>161925</xdr:colOff>
                <xdr:row>8</xdr:row>
                <xdr:rowOff>257175</xdr:rowOff>
              </to>
            </anchor>
          </controlPr>
        </control>
      </mc:Choice>
      <mc:Fallback>
        <control shapeId="20529" r:id="rId117" name="cmbMonth1"/>
      </mc:Fallback>
    </mc:AlternateContent>
    <mc:AlternateContent xmlns:mc="http://schemas.openxmlformats.org/markup-compatibility/2006">
      <mc:Choice Requires="x14">
        <control shapeId="20528" r:id="rId118" name="cmbYear1">
          <controlPr locked="0" defaultSize="0" autoLine="0" linkedCell="AA9" listFillRange="記号項目!A1:A4" r:id="rId119">
            <anchor moveWithCells="1" sizeWithCells="1">
              <from>
                <xdr:col>6</xdr:col>
                <xdr:colOff>38100</xdr:colOff>
                <xdr:row>8</xdr:row>
                <xdr:rowOff>28575</xdr:rowOff>
              </from>
              <to>
                <xdr:col>9</xdr:col>
                <xdr:colOff>9525</xdr:colOff>
                <xdr:row>8</xdr:row>
                <xdr:rowOff>257175</xdr:rowOff>
              </to>
            </anchor>
          </controlPr>
        </control>
      </mc:Choice>
      <mc:Fallback>
        <control shapeId="20528" r:id="rId118" name="cmbYear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230"/>
  <sheetViews>
    <sheetView topLeftCell="A18" workbookViewId="0">
      <selection activeCell="C33" sqref="C33"/>
    </sheetView>
  </sheetViews>
  <sheetFormatPr defaultRowHeight="13.5"/>
  <cols>
    <col min="1" max="1" width="9" style="76"/>
    <col min="2" max="2" width="9.5" style="76" bestFit="1" customWidth="1"/>
    <col min="3" max="3" width="42.875" style="76" customWidth="1"/>
    <col min="7" max="7" width="24.875" bestFit="1" customWidth="1"/>
  </cols>
  <sheetData>
    <row r="1" spans="1:7">
      <c r="A1" t="s">
        <v>525</v>
      </c>
      <c r="B1" s="76" t="s">
        <v>369</v>
      </c>
      <c r="C1" s="76" t="s">
        <v>370</v>
      </c>
      <c r="D1" s="66">
        <f>IF(ISNA(入力シート!AA61)="","",入力シート!AA61)</f>
        <v>1</v>
      </c>
      <c r="F1" t="s">
        <v>526</v>
      </c>
      <c r="G1" t="s">
        <v>110</v>
      </c>
    </row>
    <row r="2" spans="1:7">
      <c r="A2" s="76">
        <v>1</v>
      </c>
      <c r="B2" s="76" t="s">
        <v>130</v>
      </c>
      <c r="C2" s="76" t="s">
        <v>527</v>
      </c>
      <c r="F2">
        <v>1</v>
      </c>
      <c r="G2" t="s">
        <v>371</v>
      </c>
    </row>
    <row r="3" spans="1:7">
      <c r="A3" s="76">
        <v>1</v>
      </c>
      <c r="B3" s="76" t="s">
        <v>373</v>
      </c>
      <c r="C3" s="76" t="s">
        <v>528</v>
      </c>
      <c r="F3">
        <v>2</v>
      </c>
      <c r="G3" t="s">
        <v>529</v>
      </c>
    </row>
    <row r="4" spans="1:7">
      <c r="A4" s="76">
        <v>1</v>
      </c>
      <c r="B4" s="76" t="s">
        <v>381</v>
      </c>
      <c r="C4" s="76" t="s">
        <v>530</v>
      </c>
      <c r="F4">
        <v>3</v>
      </c>
      <c r="G4" t="s">
        <v>387</v>
      </c>
    </row>
    <row r="5" spans="1:7">
      <c r="A5" s="76">
        <v>1</v>
      </c>
      <c r="B5" s="76" t="s">
        <v>388</v>
      </c>
      <c r="C5" s="76" t="s">
        <v>531</v>
      </c>
      <c r="F5">
        <v>4</v>
      </c>
      <c r="G5" t="s">
        <v>394</v>
      </c>
    </row>
    <row r="6" spans="1:7">
      <c r="A6" s="76">
        <v>1</v>
      </c>
      <c r="B6" s="76" t="s">
        <v>395</v>
      </c>
      <c r="C6" s="76" t="s">
        <v>532</v>
      </c>
      <c r="F6">
        <v>5</v>
      </c>
      <c r="G6" t="s">
        <v>401</v>
      </c>
    </row>
    <row r="7" spans="1:7">
      <c r="A7" s="76">
        <v>1</v>
      </c>
      <c r="B7" s="76" t="s">
        <v>403</v>
      </c>
      <c r="C7" s="76" t="s">
        <v>533</v>
      </c>
      <c r="F7">
        <v>6</v>
      </c>
      <c r="G7" t="s">
        <v>407</v>
      </c>
    </row>
    <row r="8" spans="1:7">
      <c r="A8" s="76">
        <v>1</v>
      </c>
      <c r="B8" s="76" t="s">
        <v>408</v>
      </c>
      <c r="C8" s="197" t="s">
        <v>534</v>
      </c>
      <c r="F8">
        <v>7</v>
      </c>
      <c r="G8" t="s">
        <v>412</v>
      </c>
    </row>
    <row r="9" spans="1:7">
      <c r="A9" s="76">
        <v>1</v>
      </c>
      <c r="B9" s="76" t="s">
        <v>414</v>
      </c>
      <c r="C9" s="76" t="s">
        <v>535</v>
      </c>
      <c r="F9">
        <v>8</v>
      </c>
      <c r="G9" t="s">
        <v>417</v>
      </c>
    </row>
    <row r="10" spans="1:7">
      <c r="A10" s="76">
        <v>1</v>
      </c>
      <c r="B10" s="76" t="s">
        <v>418</v>
      </c>
      <c r="C10" s="76" t="s">
        <v>536</v>
      </c>
      <c r="F10">
        <v>9</v>
      </c>
      <c r="G10" t="s">
        <v>424</v>
      </c>
    </row>
    <row r="11" spans="1:7">
      <c r="A11" s="76">
        <v>1</v>
      </c>
      <c r="B11" s="76" t="s">
        <v>132</v>
      </c>
      <c r="C11" s="76" t="s">
        <v>537</v>
      </c>
    </row>
    <row r="12" spans="1:7">
      <c r="A12" s="76">
        <v>1</v>
      </c>
      <c r="B12" s="76" t="s">
        <v>427</v>
      </c>
      <c r="C12" s="76" t="s">
        <v>538</v>
      </c>
    </row>
    <row r="13" spans="1:7">
      <c r="A13" s="76">
        <v>1</v>
      </c>
      <c r="B13" s="76" t="s">
        <v>539</v>
      </c>
      <c r="C13" s="76" t="s">
        <v>540</v>
      </c>
    </row>
    <row r="14" spans="1:7">
      <c r="A14" s="76">
        <v>1</v>
      </c>
      <c r="B14" s="76" t="s">
        <v>541</v>
      </c>
      <c r="C14" s="76" t="s">
        <v>542</v>
      </c>
    </row>
    <row r="15" spans="1:7">
      <c r="A15" s="76">
        <v>1</v>
      </c>
      <c r="B15" s="76" t="s">
        <v>543</v>
      </c>
      <c r="C15" s="76" t="s">
        <v>544</v>
      </c>
    </row>
    <row r="16" spans="1:7">
      <c r="A16" s="76">
        <v>1</v>
      </c>
      <c r="B16" s="76" t="s">
        <v>545</v>
      </c>
      <c r="C16" s="76" t="s">
        <v>546</v>
      </c>
    </row>
    <row r="17" spans="1:3">
      <c r="A17" s="76">
        <v>1</v>
      </c>
      <c r="B17" s="76" t="s">
        <v>547</v>
      </c>
      <c r="C17" s="76" t="s">
        <v>548</v>
      </c>
    </row>
    <row r="18" spans="1:3">
      <c r="A18" s="76">
        <v>1</v>
      </c>
      <c r="B18" s="76" t="s">
        <v>549</v>
      </c>
      <c r="C18" s="76" t="s">
        <v>550</v>
      </c>
    </row>
    <row r="19" spans="1:3">
      <c r="A19" s="76">
        <v>1</v>
      </c>
      <c r="B19" s="76" t="s">
        <v>551</v>
      </c>
      <c r="C19" s="76" t="s">
        <v>552</v>
      </c>
    </row>
    <row r="20" spans="1:3">
      <c r="A20" s="76">
        <v>1</v>
      </c>
      <c r="B20" s="76" t="s">
        <v>553</v>
      </c>
      <c r="C20" s="76" t="s">
        <v>554</v>
      </c>
    </row>
    <row r="21" spans="1:3">
      <c r="A21" s="76">
        <v>1</v>
      </c>
      <c r="B21" s="76" t="s">
        <v>430</v>
      </c>
      <c r="C21" s="76" t="s">
        <v>555</v>
      </c>
    </row>
    <row r="22" spans="1:3">
      <c r="A22" s="76">
        <v>1</v>
      </c>
      <c r="B22" s="76" t="s">
        <v>556</v>
      </c>
      <c r="C22" s="76" t="s">
        <v>557</v>
      </c>
    </row>
    <row r="23" spans="1:3">
      <c r="A23" s="76">
        <v>1</v>
      </c>
      <c r="B23" s="76" t="s">
        <v>558</v>
      </c>
      <c r="C23" s="76" t="s">
        <v>559</v>
      </c>
    </row>
    <row r="24" spans="1:3">
      <c r="A24" s="76">
        <v>1</v>
      </c>
      <c r="B24" s="76" t="s">
        <v>560</v>
      </c>
      <c r="C24" s="76" t="s">
        <v>561</v>
      </c>
    </row>
    <row r="25" spans="1:3">
      <c r="A25" s="76">
        <v>1</v>
      </c>
      <c r="B25" s="76" t="s">
        <v>562</v>
      </c>
      <c r="C25" s="76" t="s">
        <v>563</v>
      </c>
    </row>
    <row r="26" spans="1:3">
      <c r="A26" s="76">
        <v>1</v>
      </c>
      <c r="B26" s="76" t="s">
        <v>433</v>
      </c>
      <c r="C26" s="197" t="s">
        <v>564</v>
      </c>
    </row>
    <row r="27" spans="1:3">
      <c r="A27" s="76">
        <v>1</v>
      </c>
      <c r="B27" s="76" t="s">
        <v>565</v>
      </c>
      <c r="C27" s="197" t="s">
        <v>566</v>
      </c>
    </row>
    <row r="28" spans="1:3">
      <c r="A28" s="76">
        <v>1</v>
      </c>
      <c r="B28" s="76" t="s">
        <v>567</v>
      </c>
      <c r="C28" s="197" t="s">
        <v>568</v>
      </c>
    </row>
    <row r="29" spans="1:3">
      <c r="A29" s="76">
        <v>1</v>
      </c>
      <c r="B29" s="76" t="s">
        <v>569</v>
      </c>
      <c r="C29" s="197" t="s">
        <v>570</v>
      </c>
    </row>
    <row r="30" spans="1:3">
      <c r="A30" s="76">
        <v>1</v>
      </c>
      <c r="B30" s="76" t="s">
        <v>571</v>
      </c>
      <c r="C30" s="197" t="s">
        <v>572</v>
      </c>
    </row>
    <row r="31" spans="1:3">
      <c r="A31" s="76">
        <v>1</v>
      </c>
      <c r="B31" s="76" t="s">
        <v>445</v>
      </c>
      <c r="C31" s="76" t="s">
        <v>573</v>
      </c>
    </row>
    <row r="32" spans="1:3">
      <c r="A32" s="76">
        <v>1</v>
      </c>
      <c r="B32" s="76" t="s">
        <v>574</v>
      </c>
      <c r="C32" s="76" t="s">
        <v>575</v>
      </c>
    </row>
    <row r="33" spans="1:3">
      <c r="A33" s="76">
        <v>1</v>
      </c>
      <c r="B33" s="76" t="s">
        <v>576</v>
      </c>
      <c r="C33" s="76" t="s">
        <v>577</v>
      </c>
    </row>
    <row r="36" spans="1:3">
      <c r="A36" s="76">
        <v>2</v>
      </c>
      <c r="B36" s="76" t="s">
        <v>578</v>
      </c>
      <c r="C36" s="197" t="s">
        <v>579</v>
      </c>
    </row>
    <row r="37" spans="1:3">
      <c r="A37" s="76">
        <v>2</v>
      </c>
      <c r="B37" s="76" t="s">
        <v>578</v>
      </c>
      <c r="C37" s="76" t="s">
        <v>580</v>
      </c>
    </row>
    <row r="38" spans="1:3">
      <c r="A38" s="76">
        <v>2</v>
      </c>
      <c r="B38" s="76" t="s">
        <v>578</v>
      </c>
      <c r="C38" s="76" t="s">
        <v>581</v>
      </c>
    </row>
    <row r="39" spans="1:3">
      <c r="A39" s="76">
        <v>2</v>
      </c>
      <c r="B39" s="76" t="s">
        <v>578</v>
      </c>
      <c r="C39" s="76" t="s">
        <v>582</v>
      </c>
    </row>
    <row r="40" spans="1:3">
      <c r="A40" s="76">
        <v>2</v>
      </c>
      <c r="B40" s="76" t="s">
        <v>578</v>
      </c>
      <c r="C40" s="76" t="s">
        <v>583</v>
      </c>
    </row>
    <row r="41" spans="1:3">
      <c r="A41" s="76">
        <v>2</v>
      </c>
      <c r="B41" s="76" t="s">
        <v>578</v>
      </c>
      <c r="C41" s="76" t="s">
        <v>584</v>
      </c>
    </row>
    <row r="42" spans="1:3">
      <c r="A42" s="197">
        <v>2</v>
      </c>
      <c r="B42" s="197" t="s">
        <v>585</v>
      </c>
      <c r="C42" s="199" t="s">
        <v>586</v>
      </c>
    </row>
    <row r="43" spans="1:3">
      <c r="A43" s="197">
        <v>2</v>
      </c>
      <c r="B43" s="197" t="s">
        <v>585</v>
      </c>
      <c r="C43" s="199" t="s">
        <v>587</v>
      </c>
    </row>
    <row r="44" spans="1:3">
      <c r="A44" s="197">
        <v>2</v>
      </c>
      <c r="B44" s="197" t="s">
        <v>585</v>
      </c>
      <c r="C44" s="199" t="s">
        <v>588</v>
      </c>
    </row>
    <row r="45" spans="1:3">
      <c r="A45" s="197">
        <v>2</v>
      </c>
      <c r="B45" s="197" t="s">
        <v>585</v>
      </c>
      <c r="C45" s="199" t="s">
        <v>589</v>
      </c>
    </row>
    <row r="46" spans="1:3">
      <c r="A46" s="197">
        <v>2</v>
      </c>
      <c r="B46" s="197" t="s">
        <v>585</v>
      </c>
      <c r="C46" s="199" t="s">
        <v>590</v>
      </c>
    </row>
    <row r="47" spans="1:3">
      <c r="A47" s="76">
        <v>2</v>
      </c>
      <c r="B47" s="76" t="s">
        <v>578</v>
      </c>
      <c r="C47" s="199" t="s">
        <v>591</v>
      </c>
    </row>
    <row r="48" spans="1:3">
      <c r="A48" s="76">
        <v>2</v>
      </c>
      <c r="B48" s="76" t="s">
        <v>578</v>
      </c>
      <c r="C48" s="236" t="s">
        <v>592</v>
      </c>
    </row>
    <row r="49" spans="1:3">
      <c r="A49" s="76">
        <v>2</v>
      </c>
      <c r="B49" s="76" t="s">
        <v>578</v>
      </c>
      <c r="C49" s="236" t="s">
        <v>593</v>
      </c>
    </row>
    <row r="50" spans="1:3">
      <c r="A50" s="76">
        <v>2</v>
      </c>
      <c r="B50" s="76" t="s">
        <v>578</v>
      </c>
      <c r="C50" s="237" t="s">
        <v>594</v>
      </c>
    </row>
    <row r="51" spans="1:3">
      <c r="A51" s="197">
        <v>2</v>
      </c>
      <c r="B51" s="197" t="s">
        <v>585</v>
      </c>
      <c r="C51" s="197" t="s">
        <v>595</v>
      </c>
    </row>
    <row r="52" spans="1:3">
      <c r="A52" s="76">
        <v>2</v>
      </c>
      <c r="B52" s="76" t="s">
        <v>578</v>
      </c>
      <c r="C52" s="76" t="s">
        <v>596</v>
      </c>
    </row>
    <row r="53" spans="1:3">
      <c r="A53" s="76">
        <v>2</v>
      </c>
      <c r="B53" s="76" t="s">
        <v>578</v>
      </c>
      <c r="C53" s="76" t="s">
        <v>597</v>
      </c>
    </row>
    <row r="54" spans="1:3">
      <c r="A54" s="76">
        <v>2</v>
      </c>
      <c r="B54" s="76" t="s">
        <v>578</v>
      </c>
      <c r="C54" s="76" t="s">
        <v>598</v>
      </c>
    </row>
    <row r="55" spans="1:3">
      <c r="A55" s="76">
        <v>2</v>
      </c>
      <c r="B55" s="76" t="s">
        <v>578</v>
      </c>
      <c r="C55" s="76" t="s">
        <v>599</v>
      </c>
    </row>
    <row r="56" spans="1:3">
      <c r="A56" s="76">
        <v>2</v>
      </c>
      <c r="B56" s="76" t="s">
        <v>578</v>
      </c>
      <c r="C56" s="76" t="s">
        <v>600</v>
      </c>
    </row>
    <row r="57" spans="1:3">
      <c r="A57" s="197">
        <v>2</v>
      </c>
      <c r="B57" s="197" t="s">
        <v>585</v>
      </c>
      <c r="C57" s="197" t="s">
        <v>601</v>
      </c>
    </row>
    <row r="58" spans="1:3">
      <c r="A58" s="76">
        <v>2</v>
      </c>
      <c r="B58" s="76" t="s">
        <v>578</v>
      </c>
      <c r="C58" s="76" t="s">
        <v>602</v>
      </c>
    </row>
    <row r="60" spans="1:3">
      <c r="C60"/>
    </row>
    <row r="61" spans="1:3">
      <c r="A61" s="76">
        <v>3</v>
      </c>
      <c r="B61" s="76" t="s">
        <v>453</v>
      </c>
      <c r="C61" t="s">
        <v>603</v>
      </c>
    </row>
    <row r="62" spans="1:3">
      <c r="A62" s="76">
        <v>3</v>
      </c>
      <c r="B62" s="76" t="s">
        <v>453</v>
      </c>
      <c r="C62" t="s">
        <v>604</v>
      </c>
    </row>
    <row r="63" spans="1:3">
      <c r="A63" s="76">
        <v>3</v>
      </c>
      <c r="B63" s="76" t="s">
        <v>453</v>
      </c>
      <c r="C63" t="s">
        <v>605</v>
      </c>
    </row>
    <row r="64" spans="1:3">
      <c r="A64" s="76">
        <v>3</v>
      </c>
      <c r="B64" s="76" t="s">
        <v>453</v>
      </c>
      <c r="C64" t="s">
        <v>606</v>
      </c>
    </row>
    <row r="65" spans="1:3">
      <c r="A65" s="76">
        <v>3</v>
      </c>
      <c r="B65" s="76" t="s">
        <v>453</v>
      </c>
      <c r="C65" t="s">
        <v>607</v>
      </c>
    </row>
    <row r="66" spans="1:3">
      <c r="A66" s="76">
        <v>3</v>
      </c>
      <c r="B66" s="76" t="s">
        <v>453</v>
      </c>
      <c r="C66" t="s">
        <v>608</v>
      </c>
    </row>
    <row r="67" spans="1:3">
      <c r="A67" s="76">
        <v>3</v>
      </c>
      <c r="B67" s="76" t="s">
        <v>453</v>
      </c>
      <c r="C67" t="s">
        <v>609</v>
      </c>
    </row>
    <row r="68" spans="1:3">
      <c r="A68" s="76">
        <v>3</v>
      </c>
      <c r="B68" s="76" t="s">
        <v>453</v>
      </c>
      <c r="C68" t="s">
        <v>610</v>
      </c>
    </row>
    <row r="69" spans="1:3">
      <c r="A69" s="76">
        <v>3</v>
      </c>
      <c r="B69" s="76" t="s">
        <v>453</v>
      </c>
      <c r="C69" t="s">
        <v>611</v>
      </c>
    </row>
    <row r="70" spans="1:3">
      <c r="A70" s="76">
        <v>3</v>
      </c>
      <c r="B70" s="76" t="s">
        <v>453</v>
      </c>
      <c r="C70" t="s">
        <v>612</v>
      </c>
    </row>
    <row r="71" spans="1:3">
      <c r="A71" s="76">
        <v>3</v>
      </c>
      <c r="B71" s="76" t="s">
        <v>453</v>
      </c>
      <c r="C71" t="s">
        <v>613</v>
      </c>
    </row>
    <row r="72" spans="1:3">
      <c r="A72" s="76">
        <v>3</v>
      </c>
      <c r="B72" s="76" t="s">
        <v>453</v>
      </c>
      <c r="C72" t="s">
        <v>614</v>
      </c>
    </row>
    <row r="73" spans="1:3">
      <c r="A73" s="76">
        <v>3</v>
      </c>
      <c r="B73" s="76" t="s">
        <v>453</v>
      </c>
      <c r="C73" t="s">
        <v>615</v>
      </c>
    </row>
    <row r="74" spans="1:3">
      <c r="A74" s="76">
        <v>3</v>
      </c>
      <c r="B74" s="76" t="s">
        <v>453</v>
      </c>
      <c r="C74" t="s">
        <v>616</v>
      </c>
    </row>
    <row r="75" spans="1:3">
      <c r="A75" s="76">
        <v>3</v>
      </c>
      <c r="B75" s="76" t="s">
        <v>453</v>
      </c>
      <c r="C75" t="s">
        <v>617</v>
      </c>
    </row>
    <row r="76" spans="1:3">
      <c r="A76" s="76">
        <v>3</v>
      </c>
      <c r="B76" s="76" t="s">
        <v>453</v>
      </c>
      <c r="C76" t="s">
        <v>618</v>
      </c>
    </row>
    <row r="77" spans="1:3">
      <c r="A77" s="76">
        <v>3</v>
      </c>
      <c r="B77" s="76" t="s">
        <v>453</v>
      </c>
      <c r="C77" t="s">
        <v>619</v>
      </c>
    </row>
    <row r="78" spans="1:3">
      <c r="A78" s="76">
        <v>3</v>
      </c>
      <c r="B78" s="76" t="s">
        <v>453</v>
      </c>
      <c r="C78" t="s">
        <v>620</v>
      </c>
    </row>
    <row r="79" spans="1:3">
      <c r="A79" s="76">
        <v>3</v>
      </c>
      <c r="B79" s="76" t="s">
        <v>453</v>
      </c>
      <c r="C79" t="s">
        <v>621</v>
      </c>
    </row>
    <row r="80" spans="1:3">
      <c r="A80" s="76">
        <v>3</v>
      </c>
      <c r="B80" s="76" t="s">
        <v>453</v>
      </c>
      <c r="C80" t="s">
        <v>622</v>
      </c>
    </row>
    <row r="81" spans="1:3">
      <c r="A81" s="76">
        <v>3</v>
      </c>
      <c r="B81" s="76" t="s">
        <v>453</v>
      </c>
      <c r="C81" t="s">
        <v>623</v>
      </c>
    </row>
    <row r="82" spans="1:3">
      <c r="A82" s="76">
        <v>3</v>
      </c>
      <c r="B82" s="76" t="s">
        <v>453</v>
      </c>
      <c r="C82" t="s">
        <v>624</v>
      </c>
    </row>
    <row r="83" spans="1:3">
      <c r="A83" s="76">
        <v>3</v>
      </c>
      <c r="B83" s="76" t="s">
        <v>453</v>
      </c>
      <c r="C83" t="s">
        <v>625</v>
      </c>
    </row>
    <row r="84" spans="1:3">
      <c r="A84" s="76">
        <v>3</v>
      </c>
      <c r="B84" s="76" t="s">
        <v>453</v>
      </c>
      <c r="C84" t="s">
        <v>626</v>
      </c>
    </row>
    <row r="85" spans="1:3">
      <c r="A85" s="76">
        <v>3</v>
      </c>
      <c r="B85" s="76" t="s">
        <v>453</v>
      </c>
      <c r="C85" t="s">
        <v>627</v>
      </c>
    </row>
    <row r="86" spans="1:3">
      <c r="A86" s="76">
        <v>3</v>
      </c>
      <c r="B86" s="76" t="s">
        <v>453</v>
      </c>
      <c r="C86" s="76" t="s">
        <v>628</v>
      </c>
    </row>
    <row r="87" spans="1:3">
      <c r="A87" s="76">
        <v>3</v>
      </c>
      <c r="B87" s="76" t="s">
        <v>453</v>
      </c>
      <c r="C87" s="76" t="s">
        <v>629</v>
      </c>
    </row>
    <row r="88" spans="1:3">
      <c r="A88" s="76">
        <v>3</v>
      </c>
      <c r="B88" s="76" t="s">
        <v>453</v>
      </c>
      <c r="C88" s="76" t="s">
        <v>630</v>
      </c>
    </row>
    <row r="89" spans="1:3">
      <c r="A89" s="76">
        <v>3</v>
      </c>
      <c r="B89" s="76" t="s">
        <v>453</v>
      </c>
      <c r="C89" s="76" t="s">
        <v>631</v>
      </c>
    </row>
    <row r="90" spans="1:3">
      <c r="A90" s="76">
        <v>3</v>
      </c>
      <c r="B90" s="76" t="s">
        <v>453</v>
      </c>
      <c r="C90" s="76" t="s">
        <v>632</v>
      </c>
    </row>
    <row r="91" spans="1:3">
      <c r="A91" s="76">
        <v>3</v>
      </c>
      <c r="B91" s="76" t="s">
        <v>453</v>
      </c>
      <c r="C91" s="76" t="s">
        <v>633</v>
      </c>
    </row>
    <row r="94" spans="1:3">
      <c r="A94" s="76">
        <v>4</v>
      </c>
      <c r="B94" s="76" t="s">
        <v>449</v>
      </c>
      <c r="C94" s="76" t="s">
        <v>634</v>
      </c>
    </row>
    <row r="95" spans="1:3">
      <c r="A95" s="76">
        <v>4</v>
      </c>
      <c r="B95" s="76" t="s">
        <v>449</v>
      </c>
      <c r="C95" s="76" t="s">
        <v>635</v>
      </c>
    </row>
    <row r="96" spans="1:3">
      <c r="A96" s="76">
        <v>4</v>
      </c>
      <c r="B96" s="76" t="s">
        <v>449</v>
      </c>
      <c r="C96" s="76" t="s">
        <v>636</v>
      </c>
    </row>
    <row r="97" spans="1:3">
      <c r="A97" s="76">
        <v>4</v>
      </c>
      <c r="B97" s="76" t="s">
        <v>449</v>
      </c>
      <c r="C97" s="76" t="s">
        <v>637</v>
      </c>
    </row>
    <row r="98" spans="1:3">
      <c r="A98" s="76">
        <v>4</v>
      </c>
      <c r="B98" s="76" t="s">
        <v>449</v>
      </c>
      <c r="C98" s="76" t="s">
        <v>638</v>
      </c>
    </row>
    <row r="99" spans="1:3">
      <c r="A99" s="76">
        <v>4</v>
      </c>
      <c r="B99" s="76" t="s">
        <v>449</v>
      </c>
      <c r="C99" s="76" t="s">
        <v>639</v>
      </c>
    </row>
    <row r="100" spans="1:3">
      <c r="A100" s="76">
        <v>4</v>
      </c>
      <c r="B100" s="76" t="s">
        <v>449</v>
      </c>
      <c r="C100" s="76" t="s">
        <v>640</v>
      </c>
    </row>
    <row r="101" spans="1:3">
      <c r="A101" s="76">
        <v>4</v>
      </c>
      <c r="B101" s="76" t="s">
        <v>449</v>
      </c>
      <c r="C101" s="76" t="s">
        <v>641</v>
      </c>
    </row>
    <row r="102" spans="1:3">
      <c r="A102" s="76">
        <v>4</v>
      </c>
      <c r="B102" s="76" t="s">
        <v>449</v>
      </c>
      <c r="C102" s="76" t="s">
        <v>642</v>
      </c>
    </row>
    <row r="103" spans="1:3">
      <c r="A103" s="76">
        <v>4</v>
      </c>
      <c r="B103" s="76" t="s">
        <v>449</v>
      </c>
      <c r="C103" s="76" t="s">
        <v>643</v>
      </c>
    </row>
    <row r="104" spans="1:3">
      <c r="A104" s="76">
        <v>4</v>
      </c>
      <c r="B104" s="76" t="s">
        <v>449</v>
      </c>
      <c r="C104" t="s">
        <v>644</v>
      </c>
    </row>
    <row r="105" spans="1:3">
      <c r="A105" s="76">
        <v>4</v>
      </c>
      <c r="B105" s="76" t="s">
        <v>449</v>
      </c>
      <c r="C105" t="s">
        <v>645</v>
      </c>
    </row>
    <row r="106" spans="1:3">
      <c r="A106" s="76">
        <v>4</v>
      </c>
      <c r="B106" s="76" t="s">
        <v>449</v>
      </c>
      <c r="C106" t="s">
        <v>646</v>
      </c>
    </row>
    <row r="107" spans="1:3">
      <c r="A107" s="76">
        <v>4</v>
      </c>
      <c r="B107" s="76" t="s">
        <v>449</v>
      </c>
      <c r="C107" t="s">
        <v>647</v>
      </c>
    </row>
    <row r="108" spans="1:3">
      <c r="A108" s="76">
        <v>4</v>
      </c>
      <c r="B108" s="76" t="s">
        <v>449</v>
      </c>
      <c r="C108" s="76" t="s">
        <v>648</v>
      </c>
    </row>
    <row r="109" spans="1:3">
      <c r="A109" s="76">
        <v>4</v>
      </c>
      <c r="B109" s="76" t="s">
        <v>449</v>
      </c>
      <c r="C109" s="76" t="s">
        <v>649</v>
      </c>
    </row>
    <row r="110" spans="1:3">
      <c r="A110" s="76">
        <v>4</v>
      </c>
      <c r="B110" s="76" t="s">
        <v>449</v>
      </c>
      <c r="C110" s="76" t="s">
        <v>650</v>
      </c>
    </row>
    <row r="111" spans="1:3">
      <c r="A111" s="76">
        <v>4</v>
      </c>
      <c r="B111" s="76" t="s">
        <v>449</v>
      </c>
      <c r="C111" s="76" t="s">
        <v>651</v>
      </c>
    </row>
    <row r="112" spans="1:3">
      <c r="A112" s="76">
        <v>4</v>
      </c>
      <c r="B112" s="76" t="s">
        <v>449</v>
      </c>
      <c r="C112" s="76" t="s">
        <v>632</v>
      </c>
    </row>
    <row r="113" spans="1:3">
      <c r="A113" s="76">
        <v>4</v>
      </c>
      <c r="B113" s="76" t="s">
        <v>449</v>
      </c>
      <c r="C113" s="76" t="s">
        <v>652</v>
      </c>
    </row>
    <row r="116" spans="1:3">
      <c r="A116" s="76">
        <v>5</v>
      </c>
      <c r="B116" s="76" t="s">
        <v>653</v>
      </c>
      <c r="C116" s="76" t="s">
        <v>654</v>
      </c>
    </row>
    <row r="117" spans="1:3">
      <c r="A117" s="76">
        <v>5</v>
      </c>
      <c r="B117" s="76" t="s">
        <v>653</v>
      </c>
      <c r="C117" s="76" t="s">
        <v>655</v>
      </c>
    </row>
    <row r="118" spans="1:3">
      <c r="A118" s="197">
        <v>5</v>
      </c>
      <c r="B118" s="197" t="s">
        <v>656</v>
      </c>
      <c r="C118" s="197" t="s">
        <v>657</v>
      </c>
    </row>
    <row r="119" spans="1:3">
      <c r="A119" s="76">
        <v>5</v>
      </c>
      <c r="B119" s="76" t="s">
        <v>653</v>
      </c>
      <c r="C119" s="76" t="s">
        <v>658</v>
      </c>
    </row>
    <row r="120" spans="1:3">
      <c r="A120" s="76">
        <v>5</v>
      </c>
      <c r="B120" s="76" t="s">
        <v>653</v>
      </c>
      <c r="C120" s="76" t="s">
        <v>659</v>
      </c>
    </row>
    <row r="121" spans="1:3">
      <c r="A121" s="76">
        <v>5</v>
      </c>
      <c r="B121" s="76" t="s">
        <v>656</v>
      </c>
      <c r="C121" s="76" t="s">
        <v>660</v>
      </c>
    </row>
    <row r="122" spans="1:3">
      <c r="A122" s="76">
        <v>5</v>
      </c>
      <c r="B122" s="76" t="s">
        <v>653</v>
      </c>
      <c r="C122" s="76" t="s">
        <v>661</v>
      </c>
    </row>
    <row r="123" spans="1:3">
      <c r="A123" s="197">
        <v>5</v>
      </c>
      <c r="B123" s="197" t="s">
        <v>656</v>
      </c>
      <c r="C123" s="197" t="s">
        <v>662</v>
      </c>
    </row>
    <row r="124" spans="1:3">
      <c r="A124" s="76">
        <v>5</v>
      </c>
      <c r="B124" s="76" t="s">
        <v>656</v>
      </c>
      <c r="C124" s="76" t="s">
        <v>663</v>
      </c>
    </row>
    <row r="125" spans="1:3">
      <c r="A125" s="76">
        <v>5</v>
      </c>
      <c r="B125" s="76" t="s">
        <v>653</v>
      </c>
      <c r="C125" s="76" t="s">
        <v>664</v>
      </c>
    </row>
    <row r="126" spans="1:3">
      <c r="A126" s="76">
        <v>5</v>
      </c>
      <c r="B126" s="76" t="s">
        <v>653</v>
      </c>
      <c r="C126" s="76" t="s">
        <v>665</v>
      </c>
    </row>
    <row r="127" spans="1:3">
      <c r="A127" s="76">
        <v>5</v>
      </c>
      <c r="B127" s="76" t="s">
        <v>653</v>
      </c>
      <c r="C127" s="76" t="s">
        <v>666</v>
      </c>
    </row>
    <row r="128" spans="1:3">
      <c r="A128" s="76">
        <v>5</v>
      </c>
      <c r="B128" s="76" t="s">
        <v>653</v>
      </c>
      <c r="C128" s="76" t="s">
        <v>667</v>
      </c>
    </row>
    <row r="129" spans="1:3">
      <c r="A129" s="76">
        <v>5</v>
      </c>
      <c r="B129" s="76" t="s">
        <v>653</v>
      </c>
      <c r="C129" s="76" t="s">
        <v>668</v>
      </c>
    </row>
    <row r="130" spans="1:3">
      <c r="A130" s="76">
        <v>5</v>
      </c>
      <c r="B130" t="s">
        <v>653</v>
      </c>
      <c r="C130" s="76" t="s">
        <v>669</v>
      </c>
    </row>
    <row r="131" spans="1:3">
      <c r="A131" s="76">
        <v>5</v>
      </c>
      <c r="B131" s="76" t="s">
        <v>653</v>
      </c>
      <c r="C131" s="76" t="s">
        <v>670</v>
      </c>
    </row>
    <row r="132" spans="1:3">
      <c r="A132" s="76">
        <v>5</v>
      </c>
      <c r="B132" s="76" t="s">
        <v>653</v>
      </c>
      <c r="C132" s="76" t="s">
        <v>671</v>
      </c>
    </row>
    <row r="133" spans="1:3">
      <c r="A133" s="76">
        <v>5</v>
      </c>
      <c r="B133" s="76" t="s">
        <v>653</v>
      </c>
      <c r="C133" s="76" t="s">
        <v>672</v>
      </c>
    </row>
    <row r="134" spans="1:3">
      <c r="A134" s="76">
        <v>5</v>
      </c>
      <c r="B134" s="76" t="s">
        <v>653</v>
      </c>
      <c r="C134" s="76" t="s">
        <v>673</v>
      </c>
    </row>
    <row r="135" spans="1:3">
      <c r="A135" s="76">
        <v>5</v>
      </c>
      <c r="B135" s="76" t="s">
        <v>653</v>
      </c>
      <c r="C135" s="76" t="s">
        <v>674</v>
      </c>
    </row>
    <row r="136" spans="1:3">
      <c r="A136" s="76">
        <v>5</v>
      </c>
      <c r="B136" s="76" t="s">
        <v>653</v>
      </c>
      <c r="C136" s="76" t="s">
        <v>675</v>
      </c>
    </row>
    <row r="137" spans="1:3">
      <c r="A137" s="76">
        <v>5</v>
      </c>
      <c r="B137" s="76" t="s">
        <v>653</v>
      </c>
      <c r="C137" s="76" t="s">
        <v>676</v>
      </c>
    </row>
    <row r="140" spans="1:3">
      <c r="A140" s="76">
        <v>6</v>
      </c>
      <c r="B140" s="76" t="s">
        <v>653</v>
      </c>
      <c r="C140" s="76" t="s">
        <v>677</v>
      </c>
    </row>
    <row r="141" spans="1:3">
      <c r="A141" s="76">
        <v>6</v>
      </c>
      <c r="B141" s="76" t="s">
        <v>653</v>
      </c>
      <c r="C141" s="76" t="s">
        <v>678</v>
      </c>
    </row>
    <row r="142" spans="1:3">
      <c r="A142" s="197">
        <v>6</v>
      </c>
      <c r="B142" s="197" t="s">
        <v>653</v>
      </c>
      <c r="C142" s="197" t="s">
        <v>679</v>
      </c>
    </row>
    <row r="143" spans="1:3">
      <c r="A143" s="197">
        <v>6</v>
      </c>
      <c r="B143" s="197" t="s">
        <v>653</v>
      </c>
      <c r="C143" s="197" t="s">
        <v>680</v>
      </c>
    </row>
    <row r="144" spans="1:3">
      <c r="A144" s="76">
        <v>6</v>
      </c>
      <c r="B144" s="76" t="s">
        <v>653</v>
      </c>
      <c r="C144" s="76" t="s">
        <v>681</v>
      </c>
    </row>
    <row r="145" spans="1:3">
      <c r="A145" s="76">
        <v>6</v>
      </c>
      <c r="B145" s="76" t="s">
        <v>653</v>
      </c>
      <c r="C145" s="76" t="s">
        <v>682</v>
      </c>
    </row>
    <row r="146" spans="1:3">
      <c r="A146" s="76">
        <v>6</v>
      </c>
      <c r="B146" s="76" t="s">
        <v>653</v>
      </c>
      <c r="C146" s="76" t="s">
        <v>683</v>
      </c>
    </row>
    <row r="147" spans="1:3">
      <c r="A147" s="76">
        <v>6</v>
      </c>
      <c r="B147" s="76" t="s">
        <v>653</v>
      </c>
      <c r="C147" s="76" t="s">
        <v>684</v>
      </c>
    </row>
    <row r="148" spans="1:3">
      <c r="A148" s="76">
        <v>6</v>
      </c>
      <c r="B148" s="76" t="s">
        <v>653</v>
      </c>
      <c r="C148" s="76" t="s">
        <v>685</v>
      </c>
    </row>
    <row r="149" spans="1:3">
      <c r="A149" s="76">
        <v>6</v>
      </c>
      <c r="B149" s="76" t="s">
        <v>653</v>
      </c>
      <c r="C149" s="76" t="s">
        <v>686</v>
      </c>
    </row>
    <row r="150" spans="1:3">
      <c r="A150" s="76">
        <v>6</v>
      </c>
      <c r="B150" s="76" t="s">
        <v>653</v>
      </c>
      <c r="C150" s="76" t="s">
        <v>687</v>
      </c>
    </row>
    <row r="151" spans="1:3">
      <c r="A151" s="76">
        <v>6</v>
      </c>
      <c r="B151" s="76" t="s">
        <v>653</v>
      </c>
      <c r="C151" s="76" t="s">
        <v>688</v>
      </c>
    </row>
    <row r="152" spans="1:3">
      <c r="A152" s="76">
        <v>6</v>
      </c>
      <c r="B152" s="76" t="s">
        <v>653</v>
      </c>
      <c r="C152" s="76" t="s">
        <v>689</v>
      </c>
    </row>
    <row r="153" spans="1:3">
      <c r="A153" s="76">
        <v>6</v>
      </c>
      <c r="B153" s="76" t="s">
        <v>653</v>
      </c>
      <c r="C153" s="76" t="s">
        <v>690</v>
      </c>
    </row>
    <row r="154" spans="1:3">
      <c r="A154" s="76">
        <v>6</v>
      </c>
      <c r="B154" s="76" t="s">
        <v>653</v>
      </c>
      <c r="C154" s="76" t="s">
        <v>691</v>
      </c>
    </row>
    <row r="155" spans="1:3">
      <c r="A155" s="76">
        <v>6</v>
      </c>
      <c r="B155" s="76" t="s">
        <v>653</v>
      </c>
      <c r="C155" s="76" t="s">
        <v>692</v>
      </c>
    </row>
    <row r="158" spans="1:3">
      <c r="A158" s="76">
        <v>7</v>
      </c>
      <c r="B158" s="76" t="s">
        <v>653</v>
      </c>
      <c r="C158" s="76" t="s">
        <v>693</v>
      </c>
    </row>
    <row r="159" spans="1:3">
      <c r="A159" s="76">
        <v>7</v>
      </c>
      <c r="B159" s="76" t="s">
        <v>578</v>
      </c>
      <c r="C159" s="76" t="s">
        <v>694</v>
      </c>
    </row>
    <row r="160" spans="1:3">
      <c r="A160" s="76">
        <v>7</v>
      </c>
      <c r="B160" s="76" t="s">
        <v>653</v>
      </c>
      <c r="C160" s="76" t="s">
        <v>695</v>
      </c>
    </row>
    <row r="161" spans="1:3">
      <c r="A161" s="76">
        <v>7</v>
      </c>
      <c r="B161" s="76" t="s">
        <v>457</v>
      </c>
      <c r="C161" s="76" t="s">
        <v>696</v>
      </c>
    </row>
    <row r="162" spans="1:3">
      <c r="A162" s="76">
        <v>7</v>
      </c>
      <c r="B162" s="76" t="s">
        <v>653</v>
      </c>
      <c r="C162" s="76" t="s">
        <v>697</v>
      </c>
    </row>
    <row r="163" spans="1:3">
      <c r="A163" s="76">
        <v>7</v>
      </c>
      <c r="B163" s="76" t="s">
        <v>653</v>
      </c>
      <c r="C163" s="76" t="s">
        <v>698</v>
      </c>
    </row>
    <row r="164" spans="1:3">
      <c r="A164" s="76">
        <v>7</v>
      </c>
      <c r="B164" s="76" t="s">
        <v>578</v>
      </c>
      <c r="C164" s="76" t="s">
        <v>699</v>
      </c>
    </row>
    <row r="165" spans="1:3">
      <c r="A165" s="76">
        <v>7</v>
      </c>
      <c r="B165" s="76" t="s">
        <v>653</v>
      </c>
      <c r="C165" s="76" t="s">
        <v>700</v>
      </c>
    </row>
    <row r="166" spans="1:3">
      <c r="A166" s="76">
        <v>7</v>
      </c>
      <c r="B166" s="76" t="s">
        <v>457</v>
      </c>
      <c r="C166" s="76" t="s">
        <v>701</v>
      </c>
    </row>
    <row r="167" spans="1:3">
      <c r="A167" s="76">
        <v>7</v>
      </c>
      <c r="B167" s="76" t="s">
        <v>578</v>
      </c>
      <c r="C167" s="76" t="s">
        <v>702</v>
      </c>
    </row>
    <row r="168" spans="1:3">
      <c r="A168" s="76">
        <v>7</v>
      </c>
      <c r="C168" s="76" t="s">
        <v>703</v>
      </c>
    </row>
    <row r="169" spans="1:3">
      <c r="A169" s="76">
        <v>7</v>
      </c>
      <c r="B169" s="76" t="s">
        <v>578</v>
      </c>
      <c r="C169" s="76" t="s">
        <v>704</v>
      </c>
    </row>
    <row r="170" spans="1:3">
      <c r="A170">
        <v>7</v>
      </c>
      <c r="B170" t="s">
        <v>653</v>
      </c>
      <c r="C170" t="s">
        <v>705</v>
      </c>
    </row>
    <row r="171" spans="1:3">
      <c r="A171" s="76">
        <v>7</v>
      </c>
      <c r="B171" s="76" t="s">
        <v>653</v>
      </c>
      <c r="C171" s="76" t="s">
        <v>706</v>
      </c>
    </row>
    <row r="172" spans="1:3">
      <c r="A172" s="76">
        <v>7</v>
      </c>
      <c r="B172" s="76" t="s">
        <v>653</v>
      </c>
      <c r="C172" s="76" t="s">
        <v>707</v>
      </c>
    </row>
    <row r="173" spans="1:3">
      <c r="A173" s="76">
        <v>7</v>
      </c>
      <c r="B173" s="76" t="s">
        <v>653</v>
      </c>
      <c r="C173" s="76" t="s">
        <v>708</v>
      </c>
    </row>
    <row r="174" spans="1:3">
      <c r="A174" s="76">
        <v>7</v>
      </c>
      <c r="B174" s="76" t="s">
        <v>653</v>
      </c>
      <c r="C174" s="76" t="s">
        <v>709</v>
      </c>
    </row>
    <row r="175" spans="1:3">
      <c r="A175" s="76">
        <v>7</v>
      </c>
      <c r="B175" s="76" t="s">
        <v>653</v>
      </c>
      <c r="C175" s="76" t="s">
        <v>710</v>
      </c>
    </row>
    <row r="176" spans="1:3">
      <c r="A176" s="76">
        <v>7</v>
      </c>
      <c r="B176" s="76" t="s">
        <v>653</v>
      </c>
      <c r="C176" s="76" t="s">
        <v>711</v>
      </c>
    </row>
    <row r="177" spans="1:3">
      <c r="A177" s="76">
        <v>7</v>
      </c>
      <c r="B177" s="76" t="s">
        <v>653</v>
      </c>
      <c r="C177" s="76" t="s">
        <v>712</v>
      </c>
    </row>
    <row r="180" spans="1:3">
      <c r="A180" s="76">
        <v>8</v>
      </c>
      <c r="B180" s="76" t="s">
        <v>653</v>
      </c>
      <c r="C180" s="76" t="s">
        <v>713</v>
      </c>
    </row>
    <row r="181" spans="1:3">
      <c r="A181" s="76">
        <v>8</v>
      </c>
      <c r="B181" s="76" t="s">
        <v>653</v>
      </c>
      <c r="C181" t="s">
        <v>714</v>
      </c>
    </row>
    <row r="182" spans="1:3">
      <c r="A182" s="76">
        <v>8</v>
      </c>
      <c r="B182" s="76" t="s">
        <v>653</v>
      </c>
      <c r="C182" t="s">
        <v>715</v>
      </c>
    </row>
    <row r="183" spans="1:3">
      <c r="A183" s="76">
        <v>8</v>
      </c>
      <c r="B183" s="76" t="s">
        <v>653</v>
      </c>
      <c r="C183" t="s">
        <v>716</v>
      </c>
    </row>
    <row r="184" spans="1:3">
      <c r="A184" s="76">
        <v>8</v>
      </c>
      <c r="B184" s="76" t="s">
        <v>653</v>
      </c>
      <c r="C184" t="s">
        <v>717</v>
      </c>
    </row>
    <row r="185" spans="1:3">
      <c r="A185" s="76">
        <v>8</v>
      </c>
      <c r="B185" s="76" t="s">
        <v>653</v>
      </c>
      <c r="C185" s="76" t="s">
        <v>718</v>
      </c>
    </row>
    <row r="186" spans="1:3">
      <c r="A186" s="76">
        <v>8</v>
      </c>
      <c r="B186" s="76" t="s">
        <v>653</v>
      </c>
      <c r="C186" t="s">
        <v>719</v>
      </c>
    </row>
    <row r="187" spans="1:3">
      <c r="A187" s="76">
        <v>8</v>
      </c>
      <c r="B187" s="76" t="s">
        <v>653</v>
      </c>
      <c r="C187" t="s">
        <v>720</v>
      </c>
    </row>
    <row r="188" spans="1:3">
      <c r="A188" s="76">
        <v>8</v>
      </c>
      <c r="B188" s="76" t="s">
        <v>653</v>
      </c>
      <c r="C188" s="76" t="s">
        <v>721</v>
      </c>
    </row>
    <row r="189" spans="1:3">
      <c r="A189" s="76">
        <v>8</v>
      </c>
      <c r="B189" s="76" t="s">
        <v>653</v>
      </c>
      <c r="C189" t="s">
        <v>722</v>
      </c>
    </row>
    <row r="190" spans="1:3">
      <c r="A190" s="76">
        <v>8</v>
      </c>
      <c r="B190" s="76" t="s">
        <v>653</v>
      </c>
      <c r="C190" t="s">
        <v>723</v>
      </c>
    </row>
    <row r="191" spans="1:3">
      <c r="A191" s="76">
        <v>8</v>
      </c>
      <c r="B191" s="76" t="s">
        <v>653</v>
      </c>
      <c r="C191" s="76" t="s">
        <v>724</v>
      </c>
    </row>
    <row r="192" spans="1:3">
      <c r="A192" s="76">
        <v>8</v>
      </c>
      <c r="B192" s="76" t="s">
        <v>653</v>
      </c>
      <c r="C192" s="76" t="s">
        <v>725</v>
      </c>
    </row>
    <row r="193" spans="1:3">
      <c r="A193" s="76">
        <v>8</v>
      </c>
      <c r="B193" s="76" t="s">
        <v>653</v>
      </c>
      <c r="C193" s="76" t="s">
        <v>726</v>
      </c>
    </row>
    <row r="194" spans="1:3">
      <c r="A194" s="76">
        <v>8</v>
      </c>
      <c r="B194" s="76" t="s">
        <v>653</v>
      </c>
      <c r="C194" s="76" t="s">
        <v>727</v>
      </c>
    </row>
    <row r="195" spans="1:3">
      <c r="A195" s="76">
        <v>8</v>
      </c>
      <c r="B195" s="76" t="s">
        <v>653</v>
      </c>
      <c r="C195" t="s">
        <v>728</v>
      </c>
    </row>
    <row r="196" spans="1:3">
      <c r="A196" s="76">
        <v>8</v>
      </c>
      <c r="B196" s="76" t="s">
        <v>653</v>
      </c>
      <c r="C196" t="s">
        <v>729</v>
      </c>
    </row>
    <row r="197" spans="1:3">
      <c r="A197" s="197">
        <v>8</v>
      </c>
      <c r="B197" s="197" t="s">
        <v>653</v>
      </c>
      <c r="C197" s="239" t="s">
        <v>730</v>
      </c>
    </row>
    <row r="198" spans="1:3">
      <c r="A198" s="197">
        <v>8</v>
      </c>
      <c r="B198" s="197" t="s">
        <v>653</v>
      </c>
      <c r="C198" s="239" t="s">
        <v>731</v>
      </c>
    </row>
    <row r="199" spans="1:3">
      <c r="A199" s="76">
        <v>8</v>
      </c>
      <c r="B199" s="76" t="s">
        <v>653</v>
      </c>
      <c r="C199" s="76" t="s">
        <v>732</v>
      </c>
    </row>
    <row r="200" spans="1:3">
      <c r="A200" s="76">
        <v>8</v>
      </c>
      <c r="B200" s="76" t="s">
        <v>653</v>
      </c>
      <c r="C200" s="76" t="s">
        <v>733</v>
      </c>
    </row>
    <row r="201" spans="1:3">
      <c r="A201" s="76">
        <v>8</v>
      </c>
      <c r="B201" s="76" t="s">
        <v>734</v>
      </c>
      <c r="C201" t="s">
        <v>735</v>
      </c>
    </row>
    <row r="202" spans="1:3">
      <c r="A202" s="76">
        <v>8</v>
      </c>
      <c r="B202" s="76" t="s">
        <v>734</v>
      </c>
      <c r="C202" t="s">
        <v>736</v>
      </c>
    </row>
    <row r="203" spans="1:3">
      <c r="A203" s="198">
        <v>8</v>
      </c>
      <c r="B203" s="198" t="s">
        <v>734</v>
      </c>
      <c r="C203" s="238" t="s">
        <v>737</v>
      </c>
    </row>
    <row r="204" spans="1:3">
      <c r="A204" s="76">
        <v>8</v>
      </c>
      <c r="B204" t="s">
        <v>653</v>
      </c>
      <c r="C204" s="76" t="s">
        <v>738</v>
      </c>
    </row>
    <row r="205" spans="1:3">
      <c r="A205" s="76">
        <v>8</v>
      </c>
      <c r="B205" t="s">
        <v>653</v>
      </c>
      <c r="C205" s="76" t="s">
        <v>739</v>
      </c>
    </row>
    <row r="206" spans="1:3">
      <c r="A206" s="76">
        <v>8</v>
      </c>
      <c r="B206" t="s">
        <v>653</v>
      </c>
      <c r="C206" s="76" t="s">
        <v>740</v>
      </c>
    </row>
    <row r="207" spans="1:3">
      <c r="A207" s="76">
        <v>8</v>
      </c>
      <c r="B207" t="s">
        <v>653</v>
      </c>
      <c r="C207" s="76" t="s">
        <v>741</v>
      </c>
    </row>
    <row r="208" spans="1:3">
      <c r="A208" s="197">
        <v>8</v>
      </c>
      <c r="B208" s="239" t="s">
        <v>656</v>
      </c>
      <c r="C208" s="237" t="s">
        <v>742</v>
      </c>
    </row>
    <row r="209" spans="1:3">
      <c r="A209">
        <v>8</v>
      </c>
      <c r="B209" t="s">
        <v>653</v>
      </c>
      <c r="C209" s="76" t="s">
        <v>743</v>
      </c>
    </row>
    <row r="210" spans="1:3">
      <c r="A210" s="76">
        <v>8</v>
      </c>
      <c r="B210" s="197" t="s">
        <v>362</v>
      </c>
      <c r="C210" s="197" t="s">
        <v>744</v>
      </c>
    </row>
    <row r="211" spans="1:3">
      <c r="A211" s="76">
        <v>8</v>
      </c>
      <c r="B211" s="76" t="s">
        <v>445</v>
      </c>
      <c r="C211" s="76" t="s">
        <v>745</v>
      </c>
    </row>
    <row r="212" spans="1:3">
      <c r="A212" s="76">
        <v>8</v>
      </c>
      <c r="B212" s="76" t="s">
        <v>453</v>
      </c>
      <c r="C212" s="76" t="s">
        <v>746</v>
      </c>
    </row>
    <row r="213" spans="1:3">
      <c r="A213" s="76">
        <v>8</v>
      </c>
      <c r="B213" s="76" t="s">
        <v>453</v>
      </c>
      <c r="C213" s="76" t="s">
        <v>747</v>
      </c>
    </row>
    <row r="214" spans="1:3">
      <c r="A214" s="76">
        <v>8</v>
      </c>
      <c r="B214" s="76" t="s">
        <v>449</v>
      </c>
      <c r="C214" s="76" t="s">
        <v>748</v>
      </c>
    </row>
    <row r="215" spans="1:3">
      <c r="A215" s="76">
        <v>8</v>
      </c>
      <c r="B215" s="76" t="s">
        <v>449</v>
      </c>
      <c r="C215" s="76" t="s">
        <v>749</v>
      </c>
    </row>
    <row r="216" spans="1:3">
      <c r="A216" s="76">
        <v>8</v>
      </c>
      <c r="B216" s="76" t="s">
        <v>653</v>
      </c>
      <c r="C216" s="76" t="s">
        <v>750</v>
      </c>
    </row>
    <row r="217" spans="1:3">
      <c r="A217" s="76">
        <v>8</v>
      </c>
      <c r="B217" s="76" t="s">
        <v>653</v>
      </c>
      <c r="C217" s="76" t="s">
        <v>751</v>
      </c>
    </row>
    <row r="220" spans="1:3">
      <c r="A220" s="76">
        <v>9</v>
      </c>
      <c r="B220" s="76" t="s">
        <v>752</v>
      </c>
      <c r="C220" s="76" t="s">
        <v>753</v>
      </c>
    </row>
    <row r="221" spans="1:3">
      <c r="A221" s="76">
        <v>9</v>
      </c>
      <c r="B221" s="76" t="s">
        <v>752</v>
      </c>
      <c r="C221" s="76" t="s">
        <v>754</v>
      </c>
    </row>
    <row r="222" spans="1:3">
      <c r="A222" s="76">
        <v>9</v>
      </c>
      <c r="B222" s="76" t="s">
        <v>752</v>
      </c>
      <c r="C222" s="76" t="s">
        <v>755</v>
      </c>
    </row>
    <row r="223" spans="1:3">
      <c r="A223" s="76">
        <v>9</v>
      </c>
      <c r="B223" s="76" t="s">
        <v>752</v>
      </c>
      <c r="C223" s="76" t="s">
        <v>756</v>
      </c>
    </row>
    <row r="224" spans="1:3">
      <c r="A224" s="76">
        <v>9</v>
      </c>
      <c r="B224" s="76" t="s">
        <v>752</v>
      </c>
      <c r="C224" s="76" t="s">
        <v>757</v>
      </c>
    </row>
    <row r="225" spans="1:3">
      <c r="A225" s="76">
        <v>9</v>
      </c>
      <c r="B225" s="76" t="s">
        <v>752</v>
      </c>
      <c r="C225" s="76" t="s">
        <v>758</v>
      </c>
    </row>
    <row r="226" spans="1:3">
      <c r="A226" s="76">
        <v>9</v>
      </c>
      <c r="B226" s="76" t="s">
        <v>752</v>
      </c>
      <c r="C226" s="76" t="s">
        <v>759</v>
      </c>
    </row>
    <row r="227" spans="1:3">
      <c r="A227" s="76">
        <v>9</v>
      </c>
      <c r="B227" s="76" t="s">
        <v>752</v>
      </c>
      <c r="C227" s="76" t="s">
        <v>760</v>
      </c>
    </row>
    <row r="228" spans="1:3">
      <c r="A228" s="76">
        <v>9</v>
      </c>
      <c r="B228" s="76" t="s">
        <v>752</v>
      </c>
      <c r="C228" s="76" t="s">
        <v>761</v>
      </c>
    </row>
    <row r="229" spans="1:3">
      <c r="A229" s="76">
        <v>9</v>
      </c>
      <c r="B229" s="76" t="s">
        <v>653</v>
      </c>
      <c r="C229" s="76" t="s">
        <v>762</v>
      </c>
    </row>
    <row r="230" spans="1:3">
      <c r="A230" s="76">
        <v>9</v>
      </c>
      <c r="B230" s="76" t="s">
        <v>653</v>
      </c>
      <c r="C230" s="76" t="s">
        <v>763</v>
      </c>
    </row>
  </sheetData>
  <autoFilter ref="A1:C914" xr:uid="{00000000-0009-0000-0000-000009000000}"/>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X49"/>
  <sheetViews>
    <sheetView topLeftCell="A10" zoomScaleNormal="100" workbookViewId="0">
      <selection activeCell="CT25" sqref="CT25"/>
    </sheetView>
  </sheetViews>
  <sheetFormatPr defaultColWidth="9" defaultRowHeight="12"/>
  <cols>
    <col min="1" max="1" width="1.125" style="11" customWidth="1"/>
    <col min="2" max="2" width="3.375" style="11" customWidth="1"/>
    <col min="3" max="11" width="2.125" style="11" customWidth="1"/>
    <col min="12" max="13" width="2" style="11" customWidth="1"/>
    <col min="14" max="18" width="2.125" style="11" customWidth="1"/>
    <col min="19" max="19" width="1.875" style="11" customWidth="1"/>
    <col min="20" max="20" width="2.5" style="11" customWidth="1"/>
    <col min="21" max="34" width="2.125" style="11" customWidth="1"/>
    <col min="35" max="35" width="3.875" style="11" customWidth="1"/>
    <col min="36" max="36" width="2.125" style="11" customWidth="1"/>
    <col min="37" max="52" width="1.5" style="11" customWidth="1"/>
    <col min="53" max="91" width="2.125" style="11" customWidth="1"/>
    <col min="92" max="92" width="5.125" style="11" hidden="1" customWidth="1"/>
    <col min="93" max="93" width="8.625" style="11" hidden="1" customWidth="1"/>
    <col min="94" max="111" width="2.125" style="11" customWidth="1"/>
    <col min="112" max="16384" width="9" style="11"/>
  </cols>
  <sheetData>
    <row r="1" spans="1:102" ht="24">
      <c r="C1" s="799" t="s">
        <v>136</v>
      </c>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row>
    <row r="2" spans="1:102" ht="17.25" customHeight="1" thickBot="1">
      <c r="C2" s="645" t="s">
        <v>137</v>
      </c>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row>
    <row r="3" spans="1:102" ht="18.75" customHeight="1" thickTop="1">
      <c r="A3" s="800" t="s">
        <v>138</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c r="AW3" s="666"/>
      <c r="AX3" s="666"/>
      <c r="AY3" s="666"/>
      <c r="AZ3" s="801"/>
      <c r="BA3" s="665" t="s">
        <v>139</v>
      </c>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6"/>
      <c r="CC3" s="666"/>
      <c r="CD3" s="666"/>
      <c r="CE3" s="666"/>
      <c r="CF3" s="666"/>
      <c r="CG3" s="666"/>
      <c r="CH3" s="666"/>
      <c r="CI3" s="666"/>
      <c r="CJ3" s="667"/>
      <c r="CK3" s="36"/>
      <c r="CL3" s="36"/>
      <c r="CM3" s="36"/>
      <c r="CN3" s="36"/>
      <c r="CO3" s="36"/>
      <c r="CP3" s="36"/>
      <c r="CQ3" s="36"/>
      <c r="CR3" s="36"/>
      <c r="CS3" s="36"/>
      <c r="CT3" s="36"/>
      <c r="CU3" s="36"/>
      <c r="CV3" s="36"/>
      <c r="CW3" s="36"/>
      <c r="CX3" s="36"/>
    </row>
    <row r="4" spans="1:102" ht="15" customHeight="1">
      <c r="A4" s="802" t="s">
        <v>140</v>
      </c>
      <c r="B4" s="803"/>
      <c r="C4" s="803"/>
      <c r="D4" s="803"/>
      <c r="E4" s="803"/>
      <c r="F4" s="803"/>
      <c r="G4" s="803"/>
      <c r="H4" s="803"/>
      <c r="I4" s="803"/>
      <c r="J4" s="803"/>
      <c r="K4" s="803"/>
      <c r="L4" s="803"/>
      <c r="M4" s="803"/>
      <c r="N4" s="803"/>
      <c r="O4" s="803"/>
      <c r="P4" s="803"/>
      <c r="Q4" s="803"/>
      <c r="R4" s="804"/>
      <c r="S4" s="590" t="s">
        <v>27</v>
      </c>
      <c r="T4" s="591"/>
      <c r="U4" s="591"/>
      <c r="V4" s="591"/>
      <c r="W4" s="592"/>
      <c r="X4" s="808" t="s">
        <v>141</v>
      </c>
      <c r="Y4" s="809"/>
      <c r="Z4" s="809"/>
      <c r="AA4" s="809"/>
      <c r="AB4" s="809"/>
      <c r="AC4" s="809"/>
      <c r="AD4" s="809"/>
      <c r="AE4" s="809"/>
      <c r="AF4" s="809"/>
      <c r="AG4" s="809"/>
      <c r="AH4" s="809"/>
      <c r="AI4" s="809"/>
      <c r="AJ4" s="810"/>
      <c r="AK4" s="805" t="s">
        <v>142</v>
      </c>
      <c r="AL4" s="806"/>
      <c r="AM4" s="806"/>
      <c r="AN4" s="806"/>
      <c r="AO4" s="806"/>
      <c r="AP4" s="806"/>
      <c r="AQ4" s="806"/>
      <c r="AR4" s="806"/>
      <c r="AS4" s="806"/>
      <c r="AT4" s="806"/>
      <c r="AU4" s="806"/>
      <c r="AV4" s="806"/>
      <c r="AW4" s="806"/>
      <c r="AX4" s="806"/>
      <c r="AY4" s="806"/>
      <c r="AZ4" s="807"/>
      <c r="BA4" s="112" t="s">
        <v>143</v>
      </c>
      <c r="BB4" s="17"/>
      <c r="BC4" s="17"/>
      <c r="BD4" s="17"/>
      <c r="BE4" s="17"/>
      <c r="BF4" s="17"/>
      <c r="BG4" s="17"/>
      <c r="BH4" s="17"/>
      <c r="BI4" s="17"/>
      <c r="BJ4" s="17"/>
      <c r="BK4" s="17"/>
      <c r="BL4" s="17"/>
      <c r="BM4" s="17"/>
      <c r="BN4" s="17"/>
      <c r="BO4" s="17"/>
      <c r="BP4" s="17"/>
      <c r="BQ4" s="17"/>
      <c r="BR4" s="690" t="s">
        <v>144</v>
      </c>
      <c r="BS4" s="691"/>
      <c r="BT4" s="691"/>
      <c r="BU4" s="691"/>
      <c r="BV4" s="691"/>
      <c r="BW4" s="691"/>
      <c r="BX4" s="691"/>
      <c r="BY4" s="691"/>
      <c r="BZ4" s="294" t="str">
        <f>IF(ISNA(入力シート!AA62),"",IF(入力シート!AA62="N","",IF(入力シート!AA62="P4","4",IF(入力シート!AA62="P3","3",IF(入力シート!AA75="A","1",IF(入力シート!AA75="B","1",IF(入力シート!AA75="C","1",IF(入力シート!AA75="D","1",IF(入力シート!AA75="E","1",IF(入力シート!AA75="F","1","2"))))))))))</f>
        <v>2</v>
      </c>
      <c r="CA4" s="719" t="s">
        <v>145</v>
      </c>
      <c r="CB4" s="720"/>
      <c r="CC4" s="720"/>
      <c r="CD4" s="721"/>
      <c r="CE4" s="117"/>
      <c r="CF4" s="117"/>
      <c r="CG4" s="117"/>
      <c r="CH4" s="117"/>
      <c r="CI4" s="117"/>
      <c r="CJ4" s="120"/>
      <c r="CK4" s="37"/>
      <c r="CL4" s="3"/>
    </row>
    <row r="5" spans="1:102" ht="15.75" customHeight="1">
      <c r="A5" s="813" t="str">
        <f>"" &amp; 入力シート!G5</f>
        <v/>
      </c>
      <c r="B5" s="635"/>
      <c r="C5" s="635" t="str">
        <f>""&amp;入力シート!H5</f>
        <v/>
      </c>
      <c r="D5" s="635"/>
      <c r="E5" s="837" t="s">
        <v>34</v>
      </c>
      <c r="F5" s="837"/>
      <c r="G5" s="635" t="str">
        <f>"" &amp; 入力シート!J5</f>
        <v/>
      </c>
      <c r="H5" s="635"/>
      <c r="I5" s="635" t="str">
        <f>"" &amp; 入力シート!K5</f>
        <v/>
      </c>
      <c r="J5" s="635"/>
      <c r="K5" s="635" t="str">
        <f>"" &amp; 入力シート!L5</f>
        <v/>
      </c>
      <c r="L5" s="635"/>
      <c r="M5" s="635" t="str">
        <f>"" &amp; 入力シート!M5</f>
        <v/>
      </c>
      <c r="N5" s="635"/>
      <c r="O5" s="635" t="str">
        <f>"" &amp; 入力シート!N5</f>
        <v/>
      </c>
      <c r="P5" s="635"/>
      <c r="Q5" s="635" t="str">
        <f>"" &amp; 入力シート!O5</f>
        <v/>
      </c>
      <c r="R5" s="637"/>
      <c r="S5" s="118"/>
      <c r="T5" s="9"/>
      <c r="U5" s="9"/>
      <c r="V5" s="9"/>
      <c r="W5" s="119"/>
      <c r="X5" s="4"/>
      <c r="Y5" s="4"/>
      <c r="Z5" s="4"/>
      <c r="AA5" s="4"/>
      <c r="AB5" s="4"/>
      <c r="AD5" s="21"/>
      <c r="AE5" s="4"/>
      <c r="AG5" s="4"/>
      <c r="AH5" s="4"/>
      <c r="AJ5" s="104"/>
      <c r="AK5" s="816" t="str">
        <f>IF((入力シート!G10)="","",IF(入力シート!AA10,"",TEXT(入力シート!G10,0)))</f>
        <v/>
      </c>
      <c r="AL5" s="817"/>
      <c r="AM5" s="820" t="str">
        <f>IF((入力シート!H10)="","",IF(入力シート!AB10,"",TEXT(入力シート!H10,0)))</f>
        <v/>
      </c>
      <c r="AN5" s="817"/>
      <c r="AO5" s="820" t="str">
        <f>IF((入力シート!I10)="","",IF(入力シート!AC10,"",TEXT(入力シート!I10,0)))</f>
        <v/>
      </c>
      <c r="AP5" s="817"/>
      <c r="AQ5" s="820" t="str">
        <f>IF((入力シート!J10)="","",IF(入力シート!AD10,"",TEXT(入力シート!J10,0)))</f>
        <v/>
      </c>
      <c r="AR5" s="817"/>
      <c r="AS5" s="820" t="str">
        <f>IF((入力シート!K10)="","",IF(入力シート!AE10,"",TEXT(入力シート!K10,0)))</f>
        <v/>
      </c>
      <c r="AT5" s="817"/>
      <c r="AU5" s="820" t="str">
        <f>IF((入力シート!L10)="","",IF(入力シート!AF10,"",TEXT(入力シート!L10,0)))</f>
        <v/>
      </c>
      <c r="AV5" s="817"/>
      <c r="AW5" s="820" t="str">
        <f>IF((入力シート!M10)="","",IF(入力シート!AG10,"",TEXT(入力シート!M10,0)))</f>
        <v/>
      </c>
      <c r="AX5" s="817"/>
      <c r="AY5" s="820" t="str">
        <f>IF((入力シート!N10)="","",IF(入力シート!AH10,"",TEXT(入力シート!N10,0)))</f>
        <v/>
      </c>
      <c r="AZ5" s="840"/>
      <c r="BA5" s="692" t="s">
        <v>146</v>
      </c>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4"/>
      <c r="CA5" s="722"/>
      <c r="CB5" s="723"/>
      <c r="CC5" s="723"/>
      <c r="CD5" s="724"/>
      <c r="CE5" s="668" t="str">
        <f>IF(入力シート!AA77,"■","□") &amp; "要"</f>
        <v>□要</v>
      </c>
      <c r="CF5" s="668"/>
      <c r="CG5" s="9" t="s">
        <v>147</v>
      </c>
      <c r="CH5" s="645" t="str">
        <f>IF(入力シート!AB77,"■","□") &amp; "不要"</f>
        <v>■不要</v>
      </c>
      <c r="CI5" s="645"/>
      <c r="CJ5" s="669"/>
      <c r="CL5" s="33"/>
      <c r="CM5" s="33"/>
      <c r="CN5" s="33"/>
      <c r="CO5" s="33"/>
      <c r="CP5" s="33"/>
      <c r="CS5" s="32"/>
      <c r="CT5" s="32"/>
      <c r="CU5" s="32"/>
      <c r="CV5" s="32"/>
      <c r="CW5" s="32"/>
    </row>
    <row r="6" spans="1:102" ht="15.75" customHeight="1">
      <c r="A6" s="813"/>
      <c r="B6" s="635"/>
      <c r="C6" s="635"/>
      <c r="D6" s="635"/>
      <c r="E6" s="837"/>
      <c r="F6" s="837"/>
      <c r="G6" s="635"/>
      <c r="H6" s="635"/>
      <c r="I6" s="635"/>
      <c r="J6" s="635"/>
      <c r="K6" s="635"/>
      <c r="L6" s="635"/>
      <c r="M6" s="635"/>
      <c r="N6" s="635"/>
      <c r="O6" s="635"/>
      <c r="P6" s="635"/>
      <c r="Q6" s="635"/>
      <c r="R6" s="637"/>
      <c r="S6" s="118"/>
      <c r="T6" s="594" t="str">
        <f>IF(入力シート!AA12,"■","□") &amp; " 有"</f>
        <v>□ 有</v>
      </c>
      <c r="U6" s="594"/>
      <c r="V6" s="594"/>
      <c r="W6" s="119"/>
      <c r="X6" s="4"/>
      <c r="Y6" s="839" t="str">
        <f>IF(入力シート!AA9="西暦",入力シート!AJ9,"")</f>
        <v/>
      </c>
      <c r="Z6" s="839"/>
      <c r="AA6" s="839"/>
      <c r="AB6" s="839"/>
      <c r="AC6" s="839"/>
      <c r="AD6" s="839"/>
      <c r="AE6" s="4"/>
      <c r="AF6" s="4"/>
      <c r="AG6" s="4"/>
      <c r="AH6" s="4"/>
      <c r="AI6" s="4"/>
      <c r="AJ6" s="104"/>
      <c r="AK6" s="705"/>
      <c r="AL6" s="818"/>
      <c r="AM6" s="821"/>
      <c r="AN6" s="818"/>
      <c r="AO6" s="821"/>
      <c r="AP6" s="818"/>
      <c r="AQ6" s="821"/>
      <c r="AR6" s="818"/>
      <c r="AS6" s="821"/>
      <c r="AT6" s="818"/>
      <c r="AU6" s="821"/>
      <c r="AV6" s="818"/>
      <c r="AW6" s="821"/>
      <c r="AX6" s="818"/>
      <c r="AY6" s="821"/>
      <c r="AZ6" s="841"/>
      <c r="BA6" s="695"/>
      <c r="BB6" s="696"/>
      <c r="BC6" s="696"/>
      <c r="BD6" s="696"/>
      <c r="BE6" s="696"/>
      <c r="BF6" s="696"/>
      <c r="BG6" s="696"/>
      <c r="BH6" s="696"/>
      <c r="BI6" s="696"/>
      <c r="BJ6" s="696"/>
      <c r="BK6" s="696"/>
      <c r="BL6" s="696"/>
      <c r="BM6" s="696"/>
      <c r="BN6" s="696"/>
      <c r="BO6" s="696"/>
      <c r="BP6" s="696"/>
      <c r="BQ6" s="696"/>
      <c r="BR6" s="696"/>
      <c r="BS6" s="696"/>
      <c r="BT6" s="696"/>
      <c r="BU6" s="696"/>
      <c r="BV6" s="696"/>
      <c r="BW6" s="696"/>
      <c r="BX6" s="696"/>
      <c r="BY6" s="696"/>
      <c r="BZ6" s="697"/>
      <c r="CA6" s="725"/>
      <c r="CB6" s="726"/>
      <c r="CC6" s="726"/>
      <c r="CD6" s="727"/>
      <c r="CE6" s="114"/>
      <c r="CF6" s="114"/>
      <c r="CG6" s="114"/>
      <c r="CH6" s="39"/>
      <c r="CI6" s="39"/>
      <c r="CJ6" s="121"/>
      <c r="CK6" s="9"/>
      <c r="CL6" s="3"/>
    </row>
    <row r="7" spans="1:102" ht="15" customHeight="1">
      <c r="A7" s="814"/>
      <c r="B7" s="636"/>
      <c r="C7" s="636"/>
      <c r="D7" s="636"/>
      <c r="E7" s="838"/>
      <c r="F7" s="838"/>
      <c r="G7" s="636"/>
      <c r="H7" s="636"/>
      <c r="I7" s="636"/>
      <c r="J7" s="636"/>
      <c r="K7" s="636"/>
      <c r="L7" s="636"/>
      <c r="M7" s="636"/>
      <c r="N7" s="636"/>
      <c r="O7" s="636"/>
      <c r="P7" s="636"/>
      <c r="Q7" s="636"/>
      <c r="R7" s="638"/>
      <c r="S7" s="118"/>
      <c r="T7" s="9"/>
      <c r="U7" s="9" t="s">
        <v>147</v>
      </c>
      <c r="V7" s="9"/>
      <c r="W7" s="119"/>
      <c r="X7" s="705" t="str">
        <f>IF(入力シート!AA9="西暦","",入力シート!AA9&amp;" ")  &amp; 入力シート!AB9 &amp; ""</f>
        <v xml:space="preserve"> </v>
      </c>
      <c r="Y7" s="686"/>
      <c r="Z7" s="686"/>
      <c r="AA7" s="686"/>
      <c r="AB7" s="686"/>
      <c r="AC7" s="36" t="s">
        <v>15</v>
      </c>
      <c r="AD7" s="686" t="str">
        <f>入力シート!AC9 &amp; ""</f>
        <v/>
      </c>
      <c r="AE7" s="686"/>
      <c r="AF7" s="36" t="s">
        <v>16</v>
      </c>
      <c r="AG7" s="686" t="str">
        <f>入力シート!AD9 &amp; ""</f>
        <v/>
      </c>
      <c r="AH7" s="686"/>
      <c r="AI7" s="36" t="s">
        <v>17</v>
      </c>
      <c r="AJ7" s="104"/>
      <c r="AK7" s="706"/>
      <c r="AL7" s="819"/>
      <c r="AM7" s="822"/>
      <c r="AN7" s="819"/>
      <c r="AO7" s="822"/>
      <c r="AP7" s="819"/>
      <c r="AQ7" s="822"/>
      <c r="AR7" s="819"/>
      <c r="AS7" s="822"/>
      <c r="AT7" s="819"/>
      <c r="AU7" s="822"/>
      <c r="AV7" s="819"/>
      <c r="AW7" s="822"/>
      <c r="AX7" s="819"/>
      <c r="AY7" s="822"/>
      <c r="AZ7" s="842"/>
      <c r="BA7" s="660" t="s">
        <v>148</v>
      </c>
      <c r="BB7" s="661"/>
      <c r="BC7" s="661"/>
      <c r="BD7" s="661"/>
      <c r="BE7" s="661"/>
      <c r="BF7" s="661"/>
      <c r="BG7" s="661"/>
      <c r="BH7" s="661"/>
      <c r="BI7" s="661"/>
      <c r="BJ7" s="661"/>
      <c r="BK7" s="661"/>
      <c r="BL7" s="661"/>
      <c r="BM7" s="661"/>
      <c r="BN7" s="661"/>
      <c r="BO7" s="661"/>
      <c r="BP7" s="661"/>
      <c r="BQ7" s="661"/>
      <c r="BR7" s="661" t="s">
        <v>36</v>
      </c>
      <c r="BS7" s="661"/>
      <c r="BT7" s="661"/>
      <c r="BU7" s="661"/>
      <c r="BV7" s="661"/>
      <c r="BW7" s="661"/>
      <c r="BX7" s="661"/>
      <c r="BY7" s="661"/>
      <c r="BZ7" s="606"/>
      <c r="CA7" s="710" t="s">
        <v>149</v>
      </c>
      <c r="CB7" s="711"/>
      <c r="CC7" s="711"/>
      <c r="CD7" s="712"/>
      <c r="CE7" s="117"/>
      <c r="CF7" s="117"/>
      <c r="CG7" s="117"/>
      <c r="CH7" s="113"/>
      <c r="CI7" s="113"/>
      <c r="CJ7" s="122"/>
      <c r="CK7" s="3"/>
      <c r="CL7" s="3"/>
    </row>
    <row r="8" spans="1:102" ht="15" customHeight="1">
      <c r="A8" s="815" t="s">
        <v>150</v>
      </c>
      <c r="B8" s="809"/>
      <c r="C8" s="809"/>
      <c r="D8" s="809"/>
      <c r="E8" s="809"/>
      <c r="F8" s="809"/>
      <c r="G8" s="809"/>
      <c r="H8" s="809"/>
      <c r="I8" s="809"/>
      <c r="J8" s="809"/>
      <c r="K8" s="809"/>
      <c r="L8" s="809"/>
      <c r="M8" s="809"/>
      <c r="N8" s="809"/>
      <c r="O8" s="809"/>
      <c r="P8" s="809"/>
      <c r="Q8" s="809"/>
      <c r="R8" s="810"/>
      <c r="S8" s="118"/>
      <c r="T8" s="594" t="str">
        <f>IF(入力シート!AB12,"■","□") &amp; " 無"</f>
        <v>□ 無</v>
      </c>
      <c r="U8" s="594"/>
      <c r="V8" s="594"/>
      <c r="W8" s="119"/>
      <c r="X8" s="4"/>
      <c r="Y8" s="847" t="str">
        <f>IF(入力シート!AA9="西暦","",入力シート!AJ9)</f>
        <v/>
      </c>
      <c r="Z8" s="847"/>
      <c r="AA8" s="847"/>
      <c r="AB8" s="847"/>
      <c r="AC8" s="847"/>
      <c r="AD8" s="213"/>
      <c r="AE8" s="213"/>
      <c r="AF8" s="213"/>
      <c r="AG8" s="213"/>
      <c r="AH8" s="213"/>
      <c r="AI8" s="213"/>
      <c r="AJ8" s="104"/>
      <c r="AK8" s="98"/>
      <c r="AL8" s="86"/>
      <c r="AM8" s="86"/>
      <c r="AN8" s="86"/>
      <c r="AO8" s="86"/>
      <c r="AP8" s="86"/>
      <c r="AQ8" s="86"/>
      <c r="AR8" s="86"/>
      <c r="AS8" s="86"/>
      <c r="AT8" s="86"/>
      <c r="AU8" s="86"/>
      <c r="AV8" s="86"/>
      <c r="AW8" s="86"/>
      <c r="AX8" s="86"/>
      <c r="AY8" s="86"/>
      <c r="AZ8" s="100"/>
      <c r="BA8" s="733" t="str">
        <f>入力シート!G63 &amp; ""</f>
        <v>島田　明彦</v>
      </c>
      <c r="BB8" s="734"/>
      <c r="BC8" s="734"/>
      <c r="BD8" s="734"/>
      <c r="BE8" s="734"/>
      <c r="BF8" s="734"/>
      <c r="BG8" s="734"/>
      <c r="BH8" s="734"/>
      <c r="BI8" s="734"/>
      <c r="BJ8" s="734"/>
      <c r="BK8" s="734"/>
      <c r="BL8" s="734"/>
      <c r="BM8" s="734"/>
      <c r="BN8" s="734"/>
      <c r="BO8" s="734"/>
      <c r="BP8" s="734"/>
      <c r="BQ8" s="734"/>
      <c r="BR8" s="729" t="str">
        <f>入力シート!G64 &amp; ""</f>
        <v>027-335-6294</v>
      </c>
      <c r="BS8" s="729"/>
      <c r="BT8" s="729"/>
      <c r="BU8" s="729"/>
      <c r="BV8" s="729"/>
      <c r="BW8" s="729"/>
      <c r="BX8" s="729"/>
      <c r="BY8" s="729"/>
      <c r="BZ8" s="730"/>
      <c r="CA8" s="713"/>
      <c r="CB8" s="714"/>
      <c r="CC8" s="714"/>
      <c r="CD8" s="715"/>
      <c r="CE8" s="668" t="str">
        <f>IF(入力シート!AA78,"■","□") &amp; "要"</f>
        <v>□要</v>
      </c>
      <c r="CF8" s="668"/>
      <c r="CG8" s="9" t="s">
        <v>147</v>
      </c>
      <c r="CH8" s="645" t="str">
        <f>IF(入力シート!AB78,"■","□") &amp; "不要"</f>
        <v>■不要</v>
      </c>
      <c r="CI8" s="645"/>
      <c r="CJ8" s="669"/>
      <c r="CL8" s="33"/>
      <c r="CM8" s="33"/>
      <c r="CN8" s="33" t="s">
        <v>100</v>
      </c>
      <c r="CO8" s="65" t="e">
        <f>DATE((BD11+1988),BG11,BJ11)</f>
        <v>#VALUE!</v>
      </c>
      <c r="CP8" s="33"/>
      <c r="CS8" s="32"/>
      <c r="CT8" s="32"/>
      <c r="CU8" s="32"/>
      <c r="CV8" s="32"/>
      <c r="CW8" s="32"/>
    </row>
    <row r="9" spans="1:102" ht="15" customHeight="1">
      <c r="A9" s="783" t="str">
        <f>入力シート!I6 &amp; " " &amp; 入力シート!S6</f>
        <v xml:space="preserve"> </v>
      </c>
      <c r="B9" s="671"/>
      <c r="C9" s="671"/>
      <c r="D9" s="671"/>
      <c r="E9" s="671"/>
      <c r="F9" s="671"/>
      <c r="G9" s="671"/>
      <c r="H9" s="671"/>
      <c r="I9" s="671"/>
      <c r="J9" s="671"/>
      <c r="K9" s="671"/>
      <c r="L9" s="671"/>
      <c r="M9" s="671"/>
      <c r="N9" s="671"/>
      <c r="O9" s="671"/>
      <c r="P9" s="671"/>
      <c r="Q9" s="671"/>
      <c r="R9" s="753"/>
      <c r="S9" s="93"/>
      <c r="T9" s="94"/>
      <c r="U9" s="94"/>
      <c r="V9" s="94"/>
      <c r="W9" s="96"/>
      <c r="X9" s="106"/>
      <c r="Y9" s="106"/>
      <c r="Z9" s="106"/>
      <c r="AA9" s="106"/>
      <c r="AB9" s="106"/>
      <c r="AC9" s="106"/>
      <c r="AD9" s="106"/>
      <c r="AE9" s="106"/>
      <c r="AF9" s="106"/>
      <c r="AG9" s="106"/>
      <c r="AH9" s="106"/>
      <c r="AI9" s="106"/>
      <c r="AJ9" s="105"/>
      <c r="AK9" s="8"/>
      <c r="AL9" s="87"/>
      <c r="AM9" s="87"/>
      <c r="AN9" s="87"/>
      <c r="AO9" s="87"/>
      <c r="AP9" s="87"/>
      <c r="AQ9" s="87"/>
      <c r="AR9" s="87"/>
      <c r="AS9" s="87"/>
      <c r="AT9" s="87"/>
      <c r="AU9" s="87"/>
      <c r="AV9" s="87"/>
      <c r="AW9" s="87"/>
      <c r="AX9" s="87"/>
      <c r="AY9" s="87"/>
      <c r="AZ9" s="22"/>
      <c r="BA9" s="735"/>
      <c r="BB9" s="736"/>
      <c r="BC9" s="736"/>
      <c r="BD9" s="736"/>
      <c r="BE9" s="736"/>
      <c r="BF9" s="736"/>
      <c r="BG9" s="736"/>
      <c r="BH9" s="736"/>
      <c r="BI9" s="736"/>
      <c r="BJ9" s="736"/>
      <c r="BK9" s="736"/>
      <c r="BL9" s="736"/>
      <c r="BM9" s="736"/>
      <c r="BN9" s="736"/>
      <c r="BO9" s="736"/>
      <c r="BP9" s="736"/>
      <c r="BQ9" s="736"/>
      <c r="BR9" s="731"/>
      <c r="BS9" s="731"/>
      <c r="BT9" s="731"/>
      <c r="BU9" s="731"/>
      <c r="BV9" s="731"/>
      <c r="BW9" s="731"/>
      <c r="BX9" s="731"/>
      <c r="BY9" s="731"/>
      <c r="BZ9" s="732"/>
      <c r="CA9" s="716"/>
      <c r="CB9" s="717"/>
      <c r="CC9" s="717"/>
      <c r="CD9" s="718"/>
      <c r="CE9" s="114"/>
      <c r="CF9" s="114"/>
      <c r="CG9" s="114"/>
      <c r="CH9" s="114"/>
      <c r="CI9" s="114"/>
      <c r="CJ9" s="123"/>
      <c r="CK9" s="3"/>
      <c r="CL9" s="3"/>
      <c r="CN9" s="64" t="s">
        <v>151</v>
      </c>
      <c r="CO9" s="65" t="e">
        <f>DATE((U42+1988),X42,AA42)</f>
        <v>#VALUE!</v>
      </c>
    </row>
    <row r="10" spans="1:102" ht="18" customHeight="1">
      <c r="A10" s="784"/>
      <c r="B10" s="673"/>
      <c r="C10" s="673"/>
      <c r="D10" s="673"/>
      <c r="E10" s="673"/>
      <c r="F10" s="673"/>
      <c r="G10" s="673"/>
      <c r="H10" s="673"/>
      <c r="I10" s="673"/>
      <c r="J10" s="673"/>
      <c r="K10" s="673"/>
      <c r="L10" s="673"/>
      <c r="M10" s="673"/>
      <c r="N10" s="673"/>
      <c r="O10" s="673"/>
      <c r="P10" s="673"/>
      <c r="Q10" s="673"/>
      <c r="R10" s="770"/>
      <c r="S10" s="651" t="s">
        <v>152</v>
      </c>
      <c r="T10" s="644"/>
      <c r="U10" s="644"/>
      <c r="V10" s="644"/>
      <c r="W10" s="772"/>
      <c r="X10" s="728" t="s">
        <v>153</v>
      </c>
      <c r="Y10" s="661"/>
      <c r="Z10" s="661"/>
      <c r="AA10" s="661"/>
      <c r="AB10" s="661"/>
      <c r="AC10" s="661"/>
      <c r="AD10" s="661"/>
      <c r="AE10" s="661"/>
      <c r="AF10" s="661"/>
      <c r="AG10" s="661"/>
      <c r="AH10" s="661"/>
      <c r="AI10" s="661"/>
      <c r="AJ10" s="606"/>
      <c r="AK10" s="599" t="s">
        <v>154</v>
      </c>
      <c r="AL10" s="600"/>
      <c r="AM10" s="600"/>
      <c r="AN10" s="600"/>
      <c r="AO10" s="600"/>
      <c r="AP10" s="600"/>
      <c r="AQ10" s="600"/>
      <c r="AR10" s="600"/>
      <c r="AS10" s="600"/>
      <c r="AT10" s="600"/>
      <c r="AU10" s="600"/>
      <c r="AV10" s="600"/>
      <c r="AW10" s="600"/>
      <c r="AX10" s="600"/>
      <c r="AY10" s="600"/>
      <c r="AZ10" s="601"/>
      <c r="BA10" s="660" t="s">
        <v>117</v>
      </c>
      <c r="BB10" s="661"/>
      <c r="BC10" s="661"/>
      <c r="BD10" s="661"/>
      <c r="BE10" s="661"/>
      <c r="BF10" s="661"/>
      <c r="BG10" s="661"/>
      <c r="BH10" s="661"/>
      <c r="BI10" s="661"/>
      <c r="BJ10" s="661"/>
      <c r="BK10" s="661"/>
      <c r="BL10" s="661"/>
      <c r="BM10" s="606"/>
      <c r="BN10" s="728" t="s">
        <v>119</v>
      </c>
      <c r="BO10" s="661"/>
      <c r="BP10" s="661"/>
      <c r="BQ10" s="661"/>
      <c r="BR10" s="661"/>
      <c r="BS10" s="661"/>
      <c r="BT10" s="661"/>
      <c r="BU10" s="661"/>
      <c r="BV10" s="661"/>
      <c r="BW10" s="661"/>
      <c r="BX10" s="661"/>
      <c r="BY10" s="661"/>
      <c r="BZ10" s="606"/>
      <c r="CA10" s="8"/>
      <c r="CB10" s="4"/>
      <c r="CC10" s="4"/>
      <c r="CD10" s="4"/>
      <c r="CE10" s="4"/>
      <c r="CF10" s="4"/>
      <c r="CG10" s="4"/>
      <c r="CH10" s="4"/>
      <c r="CI10" s="4"/>
      <c r="CJ10" s="124"/>
      <c r="CK10" s="4"/>
      <c r="CL10" s="4"/>
    </row>
    <row r="11" spans="1:102" ht="15" customHeight="1">
      <c r="A11" s="845" t="s">
        <v>155</v>
      </c>
      <c r="B11" s="751"/>
      <c r="C11" s="751"/>
      <c r="D11" s="751"/>
      <c r="E11" s="751"/>
      <c r="F11" s="751"/>
      <c r="G11" s="751"/>
      <c r="H11" s="751"/>
      <c r="I11" s="751"/>
      <c r="J11" s="751"/>
      <c r="K11" s="751"/>
      <c r="L11" s="751"/>
      <c r="M11" s="751"/>
      <c r="N11" s="751"/>
      <c r="O11" s="751"/>
      <c r="P11" s="751"/>
      <c r="Q11" s="751"/>
      <c r="R11" s="796"/>
      <c r="S11" s="593" t="str">
        <f>IF(入力シート!AA8,"■","□") &amp; " 男（M）"</f>
        <v>□ 男（M）</v>
      </c>
      <c r="T11" s="594"/>
      <c r="U11" s="594"/>
      <c r="V11" s="594"/>
      <c r="W11" s="595"/>
      <c r="X11" s="8"/>
      <c r="Y11" s="4"/>
      <c r="Z11" s="4"/>
      <c r="AB11" s="109"/>
      <c r="AC11" s="109"/>
      <c r="AD11" s="109"/>
      <c r="AE11" s="109"/>
      <c r="AF11" s="109"/>
      <c r="AG11" s="4"/>
      <c r="AH11" s="4"/>
      <c r="AI11" s="4"/>
      <c r="AJ11" s="104"/>
      <c r="AK11" s="599"/>
      <c r="AL11" s="600"/>
      <c r="AM11" s="600"/>
      <c r="AN11" s="600"/>
      <c r="AO11" s="600"/>
      <c r="AP11" s="600"/>
      <c r="AQ11" s="600"/>
      <c r="AR11" s="600"/>
      <c r="AS11" s="600"/>
      <c r="AT11" s="600"/>
      <c r="AU11" s="600"/>
      <c r="AV11" s="600"/>
      <c r="AW11" s="600"/>
      <c r="AX11" s="600"/>
      <c r="AY11" s="600"/>
      <c r="AZ11" s="601"/>
      <c r="BA11" s="4"/>
      <c r="BB11" s="689" t="str">
        <f>入力シート!AE65</f>
        <v/>
      </c>
      <c r="BC11" s="689"/>
      <c r="BD11" s="689"/>
      <c r="BE11" s="689"/>
      <c r="BF11" s="737" t="s">
        <v>15</v>
      </c>
      <c r="BG11" s="686" t="str">
        <f>入力シート!AC65 &amp; ""</f>
        <v/>
      </c>
      <c r="BH11" s="686"/>
      <c r="BI11" s="685" t="s">
        <v>156</v>
      </c>
      <c r="BJ11" s="686" t="str">
        <f>入力シート!AD65 &amp; ""</f>
        <v/>
      </c>
      <c r="BK11" s="686"/>
      <c r="BL11" s="685" t="s">
        <v>17</v>
      </c>
      <c r="BM11" s="104"/>
      <c r="BN11" s="4"/>
      <c r="BO11" s="689" t="str">
        <f>入力シート!AE66</f>
        <v/>
      </c>
      <c r="BP11" s="689"/>
      <c r="BQ11" s="689"/>
      <c r="BR11" s="689"/>
      <c r="BS11" s="217" t="s">
        <v>15</v>
      </c>
      <c r="BT11" s="686" t="str">
        <f>入力シート!AC66 &amp; ""</f>
        <v/>
      </c>
      <c r="BU11" s="686"/>
      <c r="BV11" s="685" t="s">
        <v>156</v>
      </c>
      <c r="BW11" s="686" t="str">
        <f>入力シート!AD66 &amp; ""</f>
        <v/>
      </c>
      <c r="BX11" s="686"/>
      <c r="BY11" s="685" t="s">
        <v>157</v>
      </c>
      <c r="BZ11" s="104"/>
      <c r="CA11" s="8"/>
      <c r="CB11" s="4"/>
      <c r="CC11" s="4"/>
      <c r="CD11" s="4"/>
      <c r="CE11" s="4"/>
      <c r="CF11" s="4"/>
      <c r="CG11" s="4"/>
      <c r="CH11" s="4"/>
      <c r="CI11" s="4"/>
      <c r="CJ11" s="124"/>
      <c r="CK11" s="4"/>
      <c r="CL11" s="4"/>
    </row>
    <row r="12" spans="1:102" ht="15" customHeight="1">
      <c r="A12" s="846"/>
      <c r="B12" s="645"/>
      <c r="C12" s="645"/>
      <c r="D12" s="645"/>
      <c r="E12" s="645"/>
      <c r="F12" s="645"/>
      <c r="G12" s="645"/>
      <c r="H12" s="645"/>
      <c r="I12" s="645"/>
      <c r="J12" s="645"/>
      <c r="K12" s="645"/>
      <c r="L12" s="645"/>
      <c r="M12" s="645"/>
      <c r="N12" s="645"/>
      <c r="O12" s="645"/>
      <c r="P12" s="645"/>
      <c r="Q12" s="645"/>
      <c r="R12" s="646"/>
      <c r="S12" s="593"/>
      <c r="T12" s="594"/>
      <c r="U12" s="594"/>
      <c r="V12" s="594"/>
      <c r="W12" s="595"/>
      <c r="X12" s="4"/>
      <c r="Y12" s="4"/>
      <c r="Z12" s="4"/>
      <c r="AB12" s="109"/>
      <c r="AC12" s="109"/>
      <c r="AD12" s="109"/>
      <c r="AE12" s="109"/>
      <c r="AF12" s="109"/>
      <c r="AG12" s="4"/>
      <c r="AH12" s="4"/>
      <c r="AI12" s="4"/>
      <c r="AJ12" s="104"/>
      <c r="AK12" s="599"/>
      <c r="AL12" s="600"/>
      <c r="AM12" s="600"/>
      <c r="AN12" s="600"/>
      <c r="AO12" s="600"/>
      <c r="AP12" s="600"/>
      <c r="AQ12" s="600"/>
      <c r="AR12" s="600"/>
      <c r="AS12" s="600"/>
      <c r="AT12" s="600"/>
      <c r="AU12" s="600"/>
      <c r="AV12" s="600"/>
      <c r="AW12" s="600"/>
      <c r="AX12" s="600"/>
      <c r="AY12" s="600"/>
      <c r="AZ12" s="601"/>
      <c r="BA12" s="4"/>
      <c r="BB12" s="689"/>
      <c r="BC12" s="689"/>
      <c r="BD12" s="689"/>
      <c r="BE12" s="689"/>
      <c r="BF12" s="737"/>
      <c r="BG12" s="686"/>
      <c r="BH12" s="686"/>
      <c r="BI12" s="685"/>
      <c r="BJ12" s="686"/>
      <c r="BK12" s="686"/>
      <c r="BL12" s="685"/>
      <c r="BM12" s="104"/>
      <c r="BN12" s="5"/>
      <c r="BO12" s="611" t="str">
        <f>入力シート!AE66</f>
        <v/>
      </c>
      <c r="BP12" s="611"/>
      <c r="BQ12" s="611"/>
      <c r="BR12" s="611"/>
      <c r="BS12" s="611"/>
      <c r="BT12" s="687"/>
      <c r="BU12" s="687"/>
      <c r="BV12" s="688"/>
      <c r="BW12" s="687"/>
      <c r="BX12" s="687"/>
      <c r="BY12" s="688"/>
      <c r="BZ12" s="105"/>
      <c r="CA12" s="8"/>
      <c r="CB12" s="4"/>
      <c r="CC12" s="4"/>
      <c r="CD12" s="4"/>
      <c r="CE12" s="4"/>
      <c r="CF12" s="4"/>
      <c r="CG12" s="4"/>
      <c r="CH12" s="4"/>
      <c r="CI12" s="4"/>
      <c r="CJ12" s="124"/>
      <c r="CK12" s="4"/>
      <c r="CL12" s="4"/>
    </row>
    <row r="13" spans="1:102" ht="18" customHeight="1">
      <c r="A13" s="783" t="str">
        <f>入力シート!G7 &amp; ""</f>
        <v/>
      </c>
      <c r="B13" s="671"/>
      <c r="C13" s="671"/>
      <c r="D13" s="671"/>
      <c r="E13" s="671"/>
      <c r="F13" s="671"/>
      <c r="G13" s="671"/>
      <c r="H13" s="671"/>
      <c r="I13" s="671"/>
      <c r="J13" s="671"/>
      <c r="K13" s="671"/>
      <c r="L13" s="671"/>
      <c r="M13" s="671"/>
      <c r="N13" s="671"/>
      <c r="O13" s="671"/>
      <c r="P13" s="671"/>
      <c r="Q13" s="671"/>
      <c r="R13" s="753"/>
      <c r="S13" s="118"/>
      <c r="T13" s="9"/>
      <c r="U13" s="9" t="s">
        <v>147</v>
      </c>
      <c r="V13" s="9"/>
      <c r="W13" s="119"/>
      <c r="Y13" s="668" t="str">
        <f>IF(入力シート!AA11,"■","□") &amp; " 　日本人"</f>
        <v>□ 　日本人</v>
      </c>
      <c r="Z13" s="668"/>
      <c r="AA13" s="668"/>
      <c r="AB13" s="668"/>
      <c r="AC13" s="668"/>
      <c r="AD13" s="9"/>
      <c r="AE13" s="645" t="str">
        <f>IF(入力シート!AB11,"■","□") &amp; " 　外国人"</f>
        <v>□ 　外国人</v>
      </c>
      <c r="AF13" s="645"/>
      <c r="AG13" s="645"/>
      <c r="AH13" s="645"/>
      <c r="AI13" s="645"/>
      <c r="AJ13" s="104"/>
      <c r="AK13" s="599"/>
      <c r="AL13" s="600"/>
      <c r="AM13" s="600"/>
      <c r="AN13" s="600"/>
      <c r="AO13" s="600"/>
      <c r="AP13" s="600"/>
      <c r="AQ13" s="600"/>
      <c r="AR13" s="600"/>
      <c r="AS13" s="600"/>
      <c r="AT13" s="600"/>
      <c r="AU13" s="600"/>
      <c r="AV13" s="600"/>
      <c r="AW13" s="600"/>
      <c r="AX13" s="600"/>
      <c r="AY13" s="600"/>
      <c r="AZ13" s="601"/>
      <c r="BA13" s="4"/>
      <c r="BB13" s="640" t="str">
        <f>入力シート!AE65</f>
        <v/>
      </c>
      <c r="BC13" s="640"/>
      <c r="BD13" s="640"/>
      <c r="BE13" s="640"/>
      <c r="BF13" s="640"/>
      <c r="BG13" s="686"/>
      <c r="BH13" s="686"/>
      <c r="BI13" s="685"/>
      <c r="BJ13" s="686"/>
      <c r="BK13" s="686"/>
      <c r="BL13" s="685"/>
      <c r="BM13" s="104"/>
      <c r="BN13" s="4"/>
      <c r="BO13" s="4"/>
      <c r="BP13" s="4"/>
      <c r="BQ13" s="4"/>
      <c r="BR13" s="4"/>
      <c r="BS13" s="4"/>
      <c r="BT13" s="4"/>
      <c r="BU13" s="4"/>
      <c r="BV13" s="4"/>
      <c r="BW13" s="4"/>
      <c r="BX13" s="4"/>
      <c r="BY13" s="4"/>
      <c r="BZ13" s="104"/>
      <c r="CA13" s="8"/>
      <c r="CB13" s="4"/>
      <c r="CC13" s="4"/>
      <c r="CD13" s="4"/>
      <c r="CE13" s="4"/>
      <c r="CF13" s="4"/>
      <c r="CG13" s="4"/>
      <c r="CH13" s="4"/>
      <c r="CI13" s="4"/>
      <c r="CJ13" s="124"/>
      <c r="CK13" s="4"/>
      <c r="CL13" s="4"/>
      <c r="CW13" s="11" t="s">
        <v>158</v>
      </c>
    </row>
    <row r="14" spans="1:102" ht="15" customHeight="1">
      <c r="A14" s="783"/>
      <c r="B14" s="671"/>
      <c r="C14" s="671"/>
      <c r="D14" s="671"/>
      <c r="E14" s="671"/>
      <c r="F14" s="671"/>
      <c r="G14" s="671"/>
      <c r="H14" s="671"/>
      <c r="I14" s="671"/>
      <c r="J14" s="671"/>
      <c r="K14" s="671"/>
      <c r="L14" s="671"/>
      <c r="M14" s="671"/>
      <c r="N14" s="671"/>
      <c r="O14" s="671"/>
      <c r="P14" s="671"/>
      <c r="Q14" s="671"/>
      <c r="R14" s="753"/>
      <c r="S14" s="593" t="str">
        <f>IF(入力シート!AB8,"■","□") &amp; " 女（F）"</f>
        <v>□ 女（F）</v>
      </c>
      <c r="T14" s="594"/>
      <c r="U14" s="594"/>
      <c r="V14" s="594"/>
      <c r="W14" s="595"/>
      <c r="Y14" s="33"/>
      <c r="Z14" s="33"/>
      <c r="AA14" s="33"/>
      <c r="AB14" s="33"/>
      <c r="AC14" s="33"/>
      <c r="AD14" s="9"/>
      <c r="AE14" s="32"/>
      <c r="AF14" s="32"/>
      <c r="AG14" s="32"/>
      <c r="AH14" s="32"/>
      <c r="AI14" s="32"/>
      <c r="AJ14" s="104"/>
      <c r="AK14" s="599"/>
      <c r="AL14" s="600"/>
      <c r="AM14" s="600"/>
      <c r="AN14" s="600"/>
      <c r="AO14" s="600"/>
      <c r="AP14" s="600"/>
      <c r="AQ14" s="600"/>
      <c r="AR14" s="600"/>
      <c r="AS14" s="600"/>
      <c r="AT14" s="600"/>
      <c r="AU14" s="600"/>
      <c r="AV14" s="600"/>
      <c r="AW14" s="600"/>
      <c r="AX14" s="600"/>
      <c r="AY14" s="600"/>
      <c r="AZ14" s="601"/>
      <c r="BA14" s="4"/>
      <c r="BG14" s="207"/>
      <c r="BH14" s="207"/>
      <c r="BI14" s="36"/>
      <c r="BJ14" s="207"/>
      <c r="BK14" s="207"/>
      <c r="BL14" s="36"/>
      <c r="BM14" s="104"/>
      <c r="BN14" s="4"/>
      <c r="BO14" s="4"/>
      <c r="BP14" s="4"/>
      <c r="BQ14" s="4"/>
      <c r="BR14" s="4"/>
      <c r="BS14" s="4"/>
      <c r="BT14" s="4"/>
      <c r="BU14" s="4"/>
      <c r="BV14" s="4"/>
      <c r="BW14" s="4"/>
      <c r="BX14" s="4"/>
      <c r="BY14" s="4"/>
      <c r="BZ14" s="104"/>
      <c r="CA14" s="8"/>
      <c r="CB14" s="4"/>
      <c r="CC14" s="4"/>
      <c r="CD14" s="4"/>
      <c r="CE14" s="4"/>
      <c r="CF14" s="4"/>
      <c r="CG14" s="4"/>
      <c r="CH14" s="4"/>
      <c r="CI14" s="4"/>
      <c r="CJ14" s="124"/>
      <c r="CK14" s="4"/>
      <c r="CL14" s="4"/>
      <c r="CW14" s="11" t="s">
        <v>159</v>
      </c>
    </row>
    <row r="15" spans="1:102" ht="15" customHeight="1" thickBot="1">
      <c r="A15" s="784"/>
      <c r="B15" s="673"/>
      <c r="C15" s="673"/>
      <c r="D15" s="673"/>
      <c r="E15" s="673"/>
      <c r="F15" s="673"/>
      <c r="G15" s="673"/>
      <c r="H15" s="673"/>
      <c r="I15" s="673"/>
      <c r="J15" s="673"/>
      <c r="K15" s="673"/>
      <c r="L15" s="673"/>
      <c r="M15" s="673"/>
      <c r="N15" s="673"/>
      <c r="O15" s="673"/>
      <c r="P15" s="673"/>
      <c r="Q15" s="673"/>
      <c r="R15" s="770"/>
      <c r="S15" s="596"/>
      <c r="T15" s="597"/>
      <c r="U15" s="597"/>
      <c r="V15" s="597"/>
      <c r="W15" s="598"/>
      <c r="X15" s="6"/>
      <c r="Y15" s="7"/>
      <c r="Z15" s="7"/>
      <c r="AB15" s="111"/>
      <c r="AC15" s="111"/>
      <c r="AD15" s="111"/>
      <c r="AE15" s="111"/>
      <c r="AF15" s="111"/>
      <c r="AG15" s="7"/>
      <c r="AH15" s="7"/>
      <c r="AI15" s="7"/>
      <c r="AJ15" s="19"/>
      <c r="AK15" s="602"/>
      <c r="AL15" s="603"/>
      <c r="AM15" s="603"/>
      <c r="AN15" s="603"/>
      <c r="AO15" s="603"/>
      <c r="AP15" s="603"/>
      <c r="AQ15" s="603"/>
      <c r="AR15" s="603"/>
      <c r="AS15" s="603"/>
      <c r="AT15" s="603"/>
      <c r="AU15" s="603"/>
      <c r="AV15" s="603"/>
      <c r="AW15" s="603"/>
      <c r="AX15" s="603"/>
      <c r="AY15" s="603"/>
      <c r="AZ15" s="604"/>
      <c r="BA15" s="106"/>
      <c r="BB15" s="106"/>
      <c r="BC15" s="106"/>
      <c r="BD15" s="106"/>
      <c r="BE15" s="106"/>
      <c r="BF15" s="106"/>
      <c r="BG15" s="106"/>
      <c r="BH15" s="106"/>
      <c r="BI15" s="106"/>
      <c r="BJ15" s="106"/>
      <c r="BK15" s="106"/>
      <c r="BL15" s="106"/>
      <c r="BM15" s="105"/>
      <c r="BN15" s="7"/>
      <c r="BO15" s="7"/>
      <c r="BP15" s="7"/>
      <c r="BQ15" s="7"/>
      <c r="BR15" s="7"/>
      <c r="BS15" s="7"/>
      <c r="BT15" s="7"/>
      <c r="BU15" s="7"/>
      <c r="BV15" s="7"/>
      <c r="BW15" s="7"/>
      <c r="BX15" s="7"/>
      <c r="BY15" s="7"/>
      <c r="BZ15" s="19"/>
      <c r="CA15" s="8"/>
      <c r="CB15" s="4"/>
      <c r="CC15" s="4"/>
      <c r="CD15" s="4"/>
      <c r="CE15" s="4"/>
      <c r="CF15" s="4"/>
      <c r="CG15" s="4"/>
      <c r="CH15" s="4"/>
      <c r="CI15" s="4"/>
      <c r="CJ15" s="124"/>
      <c r="CK15" s="4"/>
      <c r="CL15" s="4"/>
      <c r="CW15" s="11" t="s">
        <v>160</v>
      </c>
    </row>
    <row r="16" spans="1:102" ht="15" customHeight="1" thickTop="1">
      <c r="A16" s="125"/>
      <c r="B16" s="823" t="s">
        <v>161</v>
      </c>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3"/>
      <c r="AY16" s="823"/>
      <c r="AZ16" s="824"/>
      <c r="BA16" s="660" t="s">
        <v>127</v>
      </c>
      <c r="BB16" s="661"/>
      <c r="BC16" s="661"/>
      <c r="BD16" s="661"/>
      <c r="BE16" s="661"/>
      <c r="BF16" s="661"/>
      <c r="BG16" s="661"/>
      <c r="BH16" s="661"/>
      <c r="BI16" s="661"/>
      <c r="BJ16" s="661"/>
      <c r="BK16" s="661"/>
      <c r="BL16" s="661"/>
      <c r="BM16" s="661"/>
      <c r="BN16" s="661"/>
      <c r="BO16" s="661"/>
      <c r="BP16" s="661"/>
      <c r="BQ16" s="661"/>
      <c r="BR16" s="661"/>
      <c r="BS16" s="661"/>
      <c r="BT16" s="661"/>
      <c r="BU16" s="661"/>
      <c r="BV16" s="661"/>
      <c r="BW16" s="661"/>
      <c r="BX16" s="661"/>
      <c r="BY16" s="661"/>
      <c r="BZ16" s="661"/>
      <c r="CA16" s="674" t="s">
        <v>162</v>
      </c>
      <c r="CB16" s="675"/>
      <c r="CC16" s="675"/>
      <c r="CD16" s="675"/>
      <c r="CE16" s="675"/>
      <c r="CF16" s="675"/>
      <c r="CG16" s="675"/>
      <c r="CH16" s="675"/>
      <c r="CI16" s="675"/>
      <c r="CJ16" s="676"/>
      <c r="CK16" s="9"/>
      <c r="CL16" s="9"/>
      <c r="CM16" s="9"/>
      <c r="CN16" s="9"/>
      <c r="CO16" s="9"/>
      <c r="CP16" s="9"/>
      <c r="CQ16" s="9"/>
      <c r="CR16" s="9"/>
      <c r="CS16" s="9"/>
      <c r="CT16" s="9"/>
      <c r="CU16" s="9"/>
      <c r="CV16" s="9"/>
      <c r="CW16" s="9"/>
      <c r="CX16" s="9"/>
    </row>
    <row r="17" spans="1:102" ht="15" customHeight="1">
      <c r="A17" s="126"/>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6"/>
      <c r="BA17" s="670" t="s">
        <v>163</v>
      </c>
      <c r="BB17" s="671"/>
      <c r="BC17" s="671"/>
      <c r="BD17" s="671"/>
      <c r="BE17" s="671"/>
      <c r="BF17" s="671"/>
      <c r="BG17" s="671"/>
      <c r="BH17" s="671"/>
      <c r="BI17" s="671"/>
      <c r="BJ17" s="671"/>
      <c r="BK17" s="671"/>
      <c r="BL17" s="671"/>
      <c r="BM17" s="671"/>
      <c r="BN17" s="671"/>
      <c r="BO17" s="671"/>
      <c r="BP17" s="671"/>
      <c r="BQ17" s="671"/>
      <c r="BR17" s="671"/>
      <c r="BS17" s="671"/>
      <c r="BT17" s="671"/>
      <c r="BU17" s="671"/>
      <c r="BV17" s="671"/>
      <c r="BW17" s="671"/>
      <c r="BX17" s="671"/>
      <c r="BY17" s="671"/>
      <c r="BZ17" s="671"/>
      <c r="CA17" s="677"/>
      <c r="CB17" s="678"/>
      <c r="CC17" s="678"/>
      <c r="CD17" s="678"/>
      <c r="CE17" s="678"/>
      <c r="CF17" s="678"/>
      <c r="CG17" s="678"/>
      <c r="CH17" s="678"/>
      <c r="CI17" s="678"/>
      <c r="CJ17" s="679"/>
      <c r="CK17" s="9"/>
      <c r="CL17" s="9"/>
      <c r="CM17" s="9"/>
      <c r="CN17" s="9"/>
      <c r="CO17" s="9"/>
      <c r="CP17" s="9"/>
      <c r="CQ17" s="9"/>
      <c r="CR17" s="9"/>
      <c r="CS17" s="9"/>
      <c r="CT17" s="9"/>
      <c r="CU17" s="9"/>
      <c r="CV17" s="9"/>
      <c r="CW17" s="9"/>
      <c r="CX17" s="9"/>
    </row>
    <row r="18" spans="1:102" ht="15" customHeight="1" thickBot="1">
      <c r="A18" s="12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827"/>
      <c r="AZ18" s="828"/>
      <c r="BA18" s="672"/>
      <c r="BB18" s="673"/>
      <c r="BC18" s="673"/>
      <c r="BD18" s="673"/>
      <c r="BE18" s="673"/>
      <c r="BF18" s="673"/>
      <c r="BG18" s="673"/>
      <c r="BH18" s="673"/>
      <c r="BI18" s="673"/>
      <c r="BJ18" s="673"/>
      <c r="BK18" s="673"/>
      <c r="BL18" s="673"/>
      <c r="BM18" s="673"/>
      <c r="BN18" s="673"/>
      <c r="BO18" s="673"/>
      <c r="BP18" s="673"/>
      <c r="BQ18" s="673"/>
      <c r="BR18" s="673"/>
      <c r="BS18" s="673"/>
      <c r="BT18" s="673"/>
      <c r="BU18" s="673"/>
      <c r="BV18" s="673"/>
      <c r="BW18" s="673"/>
      <c r="BX18" s="673"/>
      <c r="BY18" s="673"/>
      <c r="BZ18" s="673"/>
      <c r="CA18" s="680"/>
      <c r="CB18" s="681"/>
      <c r="CC18" s="681"/>
      <c r="CD18" s="681"/>
      <c r="CE18" s="681"/>
      <c r="CF18" s="681"/>
      <c r="CG18" s="681"/>
      <c r="CH18" s="681"/>
      <c r="CI18" s="681"/>
      <c r="CJ18" s="682"/>
      <c r="CK18" s="9"/>
      <c r="CL18" s="9"/>
      <c r="CM18" s="9"/>
      <c r="CN18" s="9"/>
      <c r="CO18" s="9"/>
      <c r="CP18" s="9"/>
      <c r="CQ18" s="9"/>
      <c r="CR18" s="9"/>
      <c r="CS18" s="9"/>
      <c r="CT18" s="9"/>
      <c r="CU18" s="9"/>
      <c r="CV18" s="9"/>
      <c r="CW18" s="9"/>
      <c r="CX18" s="9"/>
    </row>
    <row r="19" spans="1:102" ht="15" customHeight="1" thickTop="1">
      <c r="A19" s="785" t="s">
        <v>164</v>
      </c>
      <c r="B19" s="786"/>
      <c r="C19" s="831" t="s">
        <v>165</v>
      </c>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3"/>
      <c r="BA19" s="660" t="s">
        <v>166</v>
      </c>
      <c r="BB19" s="661"/>
      <c r="BC19" s="661"/>
      <c r="BD19" s="661"/>
      <c r="BE19" s="661"/>
      <c r="BF19" s="661"/>
      <c r="BG19" s="661"/>
      <c r="BH19" s="661"/>
      <c r="BI19" s="661"/>
      <c r="BJ19" s="661"/>
      <c r="BK19" s="661"/>
      <c r="BL19" s="661"/>
      <c r="BM19" s="661"/>
      <c r="BN19" s="661"/>
      <c r="BO19" s="661"/>
      <c r="BP19" s="661"/>
      <c r="BQ19" s="661"/>
      <c r="BR19" s="661"/>
      <c r="BS19" s="661"/>
      <c r="BT19" s="606"/>
      <c r="BU19" s="738" t="s">
        <v>129</v>
      </c>
      <c r="BV19" s="739"/>
      <c r="BW19" s="739"/>
      <c r="BX19" s="739"/>
      <c r="BY19" s="739"/>
      <c r="BZ19" s="739"/>
      <c r="CA19" s="707" t="s">
        <v>167</v>
      </c>
      <c r="CB19" s="708"/>
      <c r="CC19" s="708"/>
      <c r="CD19" s="708"/>
      <c r="CE19" s="708"/>
      <c r="CF19" s="708"/>
      <c r="CG19" s="708"/>
      <c r="CH19" s="708"/>
      <c r="CI19" s="708"/>
      <c r="CJ19" s="709"/>
      <c r="CK19" s="9"/>
      <c r="CL19" s="9"/>
      <c r="CM19" s="9"/>
      <c r="CN19" s="9"/>
      <c r="CO19" s="9"/>
      <c r="CP19" s="9"/>
      <c r="CQ19" s="9"/>
      <c r="CR19" s="9"/>
      <c r="CS19" s="9"/>
      <c r="CT19" s="9"/>
      <c r="CU19" s="9"/>
      <c r="CV19" s="9"/>
      <c r="CW19" s="9"/>
      <c r="CX19" s="9"/>
    </row>
    <row r="20" spans="1:102" ht="15" customHeight="1">
      <c r="A20" s="787"/>
      <c r="B20" s="788"/>
      <c r="C20" s="752" t="str">
        <f>入力シート!G15 &amp; "　"&amp; 入力シート!G16</f>
        <v>　</v>
      </c>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1"/>
      <c r="AZ20" s="789"/>
      <c r="BA20" s="670" t="str">
        <f>入力シート!G73 &amp; ""</f>
        <v/>
      </c>
      <c r="BB20" s="671"/>
      <c r="BC20" s="671"/>
      <c r="BD20" s="671"/>
      <c r="BE20" s="671"/>
      <c r="BF20" s="671"/>
      <c r="BG20" s="671"/>
      <c r="BH20" s="671"/>
      <c r="BI20" s="671"/>
      <c r="BJ20" s="671"/>
      <c r="BK20" s="671"/>
      <c r="BL20" s="671"/>
      <c r="BM20" s="671"/>
      <c r="BN20" s="671"/>
      <c r="BO20" s="671"/>
      <c r="BP20" s="671"/>
      <c r="BQ20" s="671"/>
      <c r="BR20" s="671"/>
      <c r="BS20" s="671"/>
      <c r="BT20" s="753"/>
      <c r="BU20" s="593" t="s">
        <v>168</v>
      </c>
      <c r="BV20" s="594"/>
      <c r="BW20" s="594"/>
      <c r="BX20" s="594"/>
      <c r="BY20" s="594"/>
      <c r="BZ20" s="594"/>
      <c r="CA20" s="704" t="s">
        <v>169</v>
      </c>
      <c r="CB20" s="699"/>
      <c r="CC20" s="699"/>
      <c r="CD20" s="699"/>
      <c r="CE20" s="700"/>
      <c r="CF20" s="448"/>
      <c r="CG20" s="358"/>
      <c r="CH20" s="358"/>
      <c r="CI20" s="358"/>
      <c r="CJ20" s="683"/>
      <c r="CK20" s="31"/>
      <c r="CL20" s="31"/>
      <c r="CM20" s="31"/>
      <c r="CN20" s="31"/>
      <c r="CO20" s="31"/>
      <c r="CP20" s="31"/>
      <c r="CQ20" s="31"/>
      <c r="CR20" s="31"/>
      <c r="CS20" s="31"/>
      <c r="CT20" s="31"/>
      <c r="CU20" s="31"/>
      <c r="CV20" s="31"/>
      <c r="CW20" s="31"/>
      <c r="CX20" s="31"/>
    </row>
    <row r="21" spans="1:102" ht="15" customHeight="1">
      <c r="A21" s="787"/>
      <c r="B21" s="788"/>
      <c r="C21" s="829"/>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830"/>
      <c r="BA21" s="670"/>
      <c r="BB21" s="671"/>
      <c r="BC21" s="671"/>
      <c r="BD21" s="671"/>
      <c r="BE21" s="671"/>
      <c r="BF21" s="671"/>
      <c r="BG21" s="671"/>
      <c r="BH21" s="671"/>
      <c r="BI21" s="671"/>
      <c r="BJ21" s="671"/>
      <c r="BK21" s="671"/>
      <c r="BL21" s="671"/>
      <c r="BM21" s="671"/>
      <c r="BN21" s="671"/>
      <c r="BO21" s="671"/>
      <c r="BP21" s="671"/>
      <c r="BQ21" s="671"/>
      <c r="BR21" s="671"/>
      <c r="BS21" s="671"/>
      <c r="BT21" s="753"/>
      <c r="BU21" s="705" t="str">
        <f>IF(ISNA(入力シート!AA74),"",IF(入力シート!AA74="","",入力シート!AA74))</f>
        <v>A</v>
      </c>
      <c r="BV21" s="686"/>
      <c r="BW21" s="686"/>
      <c r="BX21" s="686"/>
      <c r="BY21" s="686"/>
      <c r="BZ21" s="686"/>
      <c r="CA21" s="701"/>
      <c r="CB21" s="702"/>
      <c r="CC21" s="702"/>
      <c r="CD21" s="702"/>
      <c r="CE21" s="703"/>
      <c r="CF21" s="326"/>
      <c r="CG21" s="327"/>
      <c r="CH21" s="327"/>
      <c r="CI21" s="327"/>
      <c r="CJ21" s="684"/>
      <c r="CK21" s="31"/>
      <c r="CL21" s="31"/>
      <c r="CM21" s="31"/>
      <c r="CN21" s="31"/>
      <c r="CO21" s="31"/>
      <c r="CP21" s="31"/>
      <c r="CQ21" s="31"/>
      <c r="CR21" s="31"/>
      <c r="CS21" s="31"/>
      <c r="CT21" s="31"/>
      <c r="CU21" s="31"/>
      <c r="CV21" s="31"/>
      <c r="CW21" s="31"/>
      <c r="CX21" s="31"/>
    </row>
    <row r="22" spans="1:102" ht="15" customHeight="1">
      <c r="A22" s="787"/>
      <c r="B22" s="788"/>
      <c r="C22" s="590" t="s">
        <v>170</v>
      </c>
      <c r="D22" s="591"/>
      <c r="E22" s="591"/>
      <c r="F22" s="101" t="s">
        <v>171</v>
      </c>
      <c r="G22" s="793" t="str">
        <f>入力シート!G17 &amp; ""</f>
        <v/>
      </c>
      <c r="H22" s="793"/>
      <c r="I22" s="793"/>
      <c r="J22" s="101" t="s">
        <v>34</v>
      </c>
      <c r="K22" s="793" t="str">
        <f>入力シート!K17 &amp; ""</f>
        <v/>
      </c>
      <c r="L22" s="793"/>
      <c r="M22" s="793"/>
      <c r="N22" s="793"/>
      <c r="O22" s="102"/>
      <c r="P22" s="102"/>
      <c r="Q22" s="102"/>
      <c r="R22" s="102"/>
      <c r="S22" s="102"/>
      <c r="T22" s="102"/>
      <c r="U22" s="102"/>
      <c r="V22" s="102"/>
      <c r="W22" s="102"/>
      <c r="X22" s="102"/>
      <c r="Y22" s="102"/>
      <c r="Z22" s="102"/>
      <c r="AA22" s="102"/>
      <c r="AB22" s="102"/>
      <c r="AC22" s="102"/>
      <c r="AD22" s="102"/>
      <c r="AE22" s="102"/>
      <c r="AF22" s="102"/>
      <c r="AG22" s="591" t="s">
        <v>172</v>
      </c>
      <c r="AH22" s="591"/>
      <c r="AI22" s="591"/>
      <c r="AJ22" s="591"/>
      <c r="AK22" s="793" t="str">
        <f>入力シート!G19 &amp; ""</f>
        <v/>
      </c>
      <c r="AL22" s="793"/>
      <c r="AM22" s="793"/>
      <c r="AN22" s="793"/>
      <c r="AO22" s="793"/>
      <c r="AP22" s="101" t="s">
        <v>37</v>
      </c>
      <c r="AQ22" s="793" t="str">
        <f>入力シート!L19 &amp; ""</f>
        <v/>
      </c>
      <c r="AR22" s="793"/>
      <c r="AS22" s="793"/>
      <c r="AT22" s="101" t="s">
        <v>38</v>
      </c>
      <c r="AU22" s="793" t="str">
        <f>入力シート!Q19 &amp; ""</f>
        <v/>
      </c>
      <c r="AV22" s="793"/>
      <c r="AW22" s="793"/>
      <c r="AX22" s="793"/>
      <c r="AY22" s="793"/>
      <c r="AZ22" s="836"/>
      <c r="BA22" s="670"/>
      <c r="BB22" s="671"/>
      <c r="BC22" s="671"/>
      <c r="BD22" s="671"/>
      <c r="BE22" s="671"/>
      <c r="BF22" s="671"/>
      <c r="BG22" s="671"/>
      <c r="BH22" s="671"/>
      <c r="BI22" s="671"/>
      <c r="BJ22" s="671"/>
      <c r="BK22" s="671"/>
      <c r="BL22" s="671"/>
      <c r="BM22" s="671"/>
      <c r="BN22" s="671"/>
      <c r="BO22" s="671"/>
      <c r="BP22" s="671"/>
      <c r="BQ22" s="671"/>
      <c r="BR22" s="671"/>
      <c r="BS22" s="671"/>
      <c r="BT22" s="753"/>
      <c r="BU22" s="705"/>
      <c r="BV22" s="686"/>
      <c r="BW22" s="686"/>
      <c r="BX22" s="686"/>
      <c r="BY22" s="686"/>
      <c r="BZ22" s="686"/>
      <c r="CA22" s="698" t="s">
        <v>173</v>
      </c>
      <c r="CB22" s="699"/>
      <c r="CC22" s="699"/>
      <c r="CD22" s="699"/>
      <c r="CE22" s="700"/>
      <c r="CF22" s="744"/>
      <c r="CG22" s="678"/>
      <c r="CH22" s="644" t="s">
        <v>174</v>
      </c>
      <c r="CI22" s="678"/>
      <c r="CJ22" s="679"/>
      <c r="CK22" s="9"/>
      <c r="CL22" s="9"/>
      <c r="CM22" s="9"/>
      <c r="CN22" s="9"/>
      <c r="CO22" s="9"/>
      <c r="CP22" s="9"/>
      <c r="CR22" s="9"/>
      <c r="CS22" s="9"/>
      <c r="CT22" s="9"/>
      <c r="CU22" s="9"/>
      <c r="CV22" s="9"/>
      <c r="CW22" s="9"/>
      <c r="CX22" s="9"/>
    </row>
    <row r="23" spans="1:102" ht="15" customHeight="1">
      <c r="A23" s="811" t="s">
        <v>175</v>
      </c>
      <c r="B23" s="812"/>
      <c r="C23" s="752" t="str">
        <f>入力シート!G18 &amp; ""</f>
        <v/>
      </c>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1"/>
      <c r="AO23" s="671"/>
      <c r="AP23" s="671"/>
      <c r="AQ23" s="671"/>
      <c r="AR23" s="671"/>
      <c r="AS23" s="671"/>
      <c r="AT23" s="671"/>
      <c r="AU23" s="671"/>
      <c r="AV23" s="671"/>
      <c r="AW23" s="671"/>
      <c r="AX23" s="671"/>
      <c r="AY23" s="671"/>
      <c r="AZ23" s="789"/>
      <c r="BA23" s="672"/>
      <c r="BB23" s="673"/>
      <c r="BC23" s="673"/>
      <c r="BD23" s="673"/>
      <c r="BE23" s="673"/>
      <c r="BF23" s="673"/>
      <c r="BG23" s="673"/>
      <c r="BH23" s="673"/>
      <c r="BI23" s="673"/>
      <c r="BJ23" s="673"/>
      <c r="BK23" s="673"/>
      <c r="BL23" s="673"/>
      <c r="BM23" s="673"/>
      <c r="BN23" s="673"/>
      <c r="BO23" s="673"/>
      <c r="BP23" s="673"/>
      <c r="BQ23" s="673"/>
      <c r="BR23" s="673"/>
      <c r="BS23" s="673"/>
      <c r="BT23" s="770"/>
      <c r="BU23" s="706"/>
      <c r="BV23" s="687"/>
      <c r="BW23" s="687"/>
      <c r="BX23" s="687"/>
      <c r="BY23" s="687"/>
      <c r="BZ23" s="687"/>
      <c r="CA23" s="701"/>
      <c r="CB23" s="702"/>
      <c r="CC23" s="702"/>
      <c r="CD23" s="702"/>
      <c r="CE23" s="703"/>
      <c r="CF23" s="745"/>
      <c r="CG23" s="345"/>
      <c r="CH23" s="702"/>
      <c r="CI23" s="345"/>
      <c r="CJ23" s="746"/>
      <c r="CK23" s="9"/>
      <c r="CL23" s="9"/>
      <c r="CM23" s="9"/>
      <c r="CN23" s="9"/>
      <c r="CO23" s="9"/>
      <c r="CP23" s="9"/>
      <c r="CQ23" s="9"/>
      <c r="CR23" s="9"/>
      <c r="CS23" s="9"/>
      <c r="CT23" s="9"/>
      <c r="CU23" s="9"/>
      <c r="CV23" s="9"/>
      <c r="CW23" s="9"/>
      <c r="CX23" s="9"/>
    </row>
    <row r="24" spans="1:102" ht="15" customHeight="1">
      <c r="A24" s="811"/>
      <c r="B24" s="812"/>
      <c r="C24" s="752"/>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c r="AS24" s="671"/>
      <c r="AT24" s="671"/>
      <c r="AU24" s="671"/>
      <c r="AV24" s="671"/>
      <c r="AW24" s="671"/>
      <c r="AX24" s="671"/>
      <c r="AY24" s="671"/>
      <c r="AZ24" s="789"/>
      <c r="BA24" s="660" t="s">
        <v>176</v>
      </c>
      <c r="BB24" s="661"/>
      <c r="BC24" s="661"/>
      <c r="BD24" s="661"/>
      <c r="BE24" s="661"/>
      <c r="BF24" s="661"/>
      <c r="BG24" s="661"/>
      <c r="BH24" s="661"/>
      <c r="BI24" s="661"/>
      <c r="BJ24" s="661"/>
      <c r="BK24" s="661"/>
      <c r="BL24" s="606"/>
      <c r="BM24" s="728" t="s">
        <v>177</v>
      </c>
      <c r="BN24" s="661"/>
      <c r="BO24" s="661"/>
      <c r="BP24" s="661"/>
      <c r="BQ24" s="661"/>
      <c r="BR24" s="661"/>
      <c r="BS24" s="661"/>
      <c r="BT24" s="661"/>
      <c r="BU24" s="661"/>
      <c r="BV24" s="661"/>
      <c r="BW24" s="661"/>
      <c r="BX24" s="661"/>
      <c r="BY24" s="661"/>
      <c r="BZ24" s="661"/>
      <c r="CA24" s="848" t="s">
        <v>178</v>
      </c>
      <c r="CB24" s="849"/>
      <c r="CC24" s="849"/>
      <c r="CD24" s="849"/>
      <c r="CE24" s="849"/>
      <c r="CF24" s="849"/>
      <c r="CG24" s="849"/>
      <c r="CH24" s="849"/>
      <c r="CI24" s="849"/>
      <c r="CJ24" s="850"/>
      <c r="CK24" s="9"/>
      <c r="CL24" s="9"/>
      <c r="CM24" s="9"/>
      <c r="CN24" s="9"/>
      <c r="CO24" s="9"/>
      <c r="CP24" s="9"/>
      <c r="CQ24" s="9"/>
      <c r="CR24" s="9"/>
      <c r="CS24" s="9"/>
      <c r="CT24" s="9"/>
      <c r="CU24" s="9"/>
      <c r="CV24" s="9"/>
      <c r="CW24" s="9"/>
      <c r="CX24" s="9"/>
    </row>
    <row r="25" spans="1:102" ht="15" customHeight="1">
      <c r="A25" s="811"/>
      <c r="B25" s="812"/>
      <c r="C25" s="752"/>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789"/>
      <c r="BA25" s="860" t="str">
        <f>IF(ISNA(入力シート!AA75),"",IF(入力シート!AA75="","",入力シート!AA75))</f>
        <v>J</v>
      </c>
      <c r="BB25" s="686"/>
      <c r="BC25" s="686"/>
      <c r="BD25" s="686"/>
      <c r="BE25" s="686"/>
      <c r="BF25" s="686"/>
      <c r="BG25" s="686"/>
      <c r="BH25" s="686"/>
      <c r="BI25" s="686"/>
      <c r="BJ25" s="686"/>
      <c r="BK25" s="686"/>
      <c r="BL25" s="861"/>
      <c r="BM25" s="705" t="str">
        <f>IF(ISNA(入力シート!AA76),"",IF(入力シート!AA76="","",入力シート!AA76))</f>
        <v/>
      </c>
      <c r="BN25" s="686"/>
      <c r="BO25" s="686"/>
      <c r="BP25" s="686"/>
      <c r="BQ25" s="686"/>
      <c r="BR25" s="686"/>
      <c r="BS25" s="686"/>
      <c r="BT25" s="686"/>
      <c r="BU25" s="686"/>
      <c r="BV25" s="686"/>
      <c r="BW25" s="686"/>
      <c r="BX25" s="686"/>
      <c r="BY25" s="686"/>
      <c r="BZ25" s="686"/>
      <c r="CA25" s="740"/>
      <c r="CB25" s="741"/>
      <c r="CC25" s="741"/>
      <c r="CD25" s="741"/>
      <c r="CE25" s="741"/>
      <c r="CF25" s="741"/>
      <c r="CG25" s="741"/>
      <c r="CH25" s="741"/>
      <c r="CI25" s="741"/>
      <c r="CJ25" s="834"/>
      <c r="CK25" s="29"/>
      <c r="CL25" s="29"/>
      <c r="CN25" s="29"/>
      <c r="CO25" s="29"/>
      <c r="CP25" s="29"/>
      <c r="CR25" s="29"/>
      <c r="CS25" s="29"/>
      <c r="CT25" s="29"/>
      <c r="CU25" s="9"/>
      <c r="CV25" s="9"/>
      <c r="CW25" s="9"/>
      <c r="CX25" s="9"/>
    </row>
    <row r="26" spans="1:102" ht="15" customHeight="1" thickBot="1">
      <c r="A26" s="843" t="s">
        <v>73</v>
      </c>
      <c r="B26" s="844"/>
      <c r="C26" s="790"/>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1"/>
      <c r="AN26" s="791"/>
      <c r="AO26" s="791"/>
      <c r="AP26" s="791"/>
      <c r="AQ26" s="791"/>
      <c r="AR26" s="791"/>
      <c r="AS26" s="791"/>
      <c r="AT26" s="791"/>
      <c r="AU26" s="791"/>
      <c r="AV26" s="791"/>
      <c r="AW26" s="791"/>
      <c r="AX26" s="791"/>
      <c r="AY26" s="791"/>
      <c r="AZ26" s="792"/>
      <c r="BA26" s="860"/>
      <c r="BB26" s="686"/>
      <c r="BC26" s="686"/>
      <c r="BD26" s="686"/>
      <c r="BE26" s="686"/>
      <c r="BF26" s="686"/>
      <c r="BG26" s="686"/>
      <c r="BH26" s="686"/>
      <c r="BI26" s="686"/>
      <c r="BJ26" s="686"/>
      <c r="BK26" s="686"/>
      <c r="BL26" s="861"/>
      <c r="BM26" s="705"/>
      <c r="BN26" s="686"/>
      <c r="BO26" s="686"/>
      <c r="BP26" s="686"/>
      <c r="BQ26" s="686"/>
      <c r="BR26" s="686"/>
      <c r="BS26" s="686"/>
      <c r="BT26" s="686"/>
      <c r="BU26" s="686"/>
      <c r="BV26" s="686"/>
      <c r="BW26" s="686"/>
      <c r="BX26" s="686"/>
      <c r="BY26" s="686"/>
      <c r="BZ26" s="686"/>
      <c r="CA26" s="742"/>
      <c r="CB26" s="743"/>
      <c r="CC26" s="743"/>
      <c r="CD26" s="743"/>
      <c r="CE26" s="743"/>
      <c r="CF26" s="743"/>
      <c r="CG26" s="743"/>
      <c r="CH26" s="743"/>
      <c r="CI26" s="743"/>
      <c r="CJ26" s="835"/>
      <c r="CK26" s="29"/>
      <c r="CL26" s="29"/>
      <c r="CM26" s="29"/>
      <c r="CN26" s="29"/>
      <c r="CO26" s="29"/>
      <c r="CP26" s="29"/>
      <c r="CQ26" s="29"/>
      <c r="CR26" s="29"/>
      <c r="CS26" s="29"/>
      <c r="CT26" s="29"/>
      <c r="CU26" s="9"/>
      <c r="CV26" s="9"/>
      <c r="CW26" s="9"/>
      <c r="CX26" s="9"/>
    </row>
    <row r="27" spans="1:102" ht="19.5" customHeight="1" thickTop="1">
      <c r="A27" s="773" t="s">
        <v>179</v>
      </c>
      <c r="B27" s="774"/>
      <c r="C27" s="621" t="s">
        <v>180</v>
      </c>
      <c r="D27" s="622"/>
      <c r="E27" s="622"/>
      <c r="F27" s="622"/>
      <c r="G27" s="622"/>
      <c r="H27" s="622"/>
      <c r="I27" s="622"/>
      <c r="J27" s="622"/>
      <c r="K27" s="622"/>
      <c r="L27" s="622"/>
      <c r="M27" s="622"/>
      <c r="N27" s="622"/>
      <c r="O27" s="622"/>
      <c r="P27" s="623"/>
      <c r="Q27" s="747" t="s">
        <v>181</v>
      </c>
      <c r="R27" s="748"/>
      <c r="S27" s="748"/>
      <c r="T27" s="748"/>
      <c r="U27" s="748"/>
      <c r="V27" s="748"/>
      <c r="W27" s="748"/>
      <c r="X27" s="748"/>
      <c r="Y27" s="748"/>
      <c r="Z27" s="748"/>
      <c r="AA27" s="748"/>
      <c r="AB27" s="748"/>
      <c r="AC27" s="748"/>
      <c r="AD27" s="749"/>
      <c r="AE27" s="90"/>
      <c r="AF27" s="864" t="s">
        <v>182</v>
      </c>
      <c r="AG27" s="864"/>
      <c r="AH27" s="864"/>
      <c r="AI27" s="864"/>
      <c r="AJ27" s="864"/>
      <c r="AK27" s="864"/>
      <c r="AL27" s="864"/>
      <c r="AM27" s="864"/>
      <c r="AN27" s="864"/>
      <c r="AO27" s="864"/>
      <c r="AP27" s="864"/>
      <c r="AQ27" s="864"/>
      <c r="AR27" s="91"/>
      <c r="AS27" s="884" t="s">
        <v>183</v>
      </c>
      <c r="AT27" s="885"/>
      <c r="AU27" s="885"/>
      <c r="AV27" s="885"/>
      <c r="AW27" s="885"/>
      <c r="AX27" s="885"/>
      <c r="AY27" s="885"/>
      <c r="AZ27" s="885"/>
      <c r="BA27" s="867" t="s">
        <v>131</v>
      </c>
      <c r="BB27" s="868"/>
      <c r="BC27" s="868"/>
      <c r="BD27" s="868"/>
      <c r="BE27" s="868"/>
      <c r="BF27" s="868"/>
      <c r="BG27" s="868"/>
      <c r="BH27" s="868"/>
      <c r="BI27" s="868"/>
      <c r="BJ27" s="868"/>
      <c r="BK27" s="868"/>
      <c r="BL27" s="869"/>
      <c r="BM27" s="871" t="s">
        <v>129</v>
      </c>
      <c r="BN27" s="868"/>
      <c r="BO27" s="868"/>
      <c r="BP27" s="868"/>
      <c r="BQ27" s="868"/>
      <c r="BR27" s="868"/>
      <c r="BS27" s="868"/>
      <c r="BT27" s="868"/>
      <c r="BU27" s="868"/>
      <c r="BV27" s="868"/>
      <c r="BW27" s="868"/>
      <c r="BX27" s="868"/>
      <c r="BY27" s="868"/>
      <c r="BZ27" s="869"/>
      <c r="CA27" s="863" t="s">
        <v>133</v>
      </c>
      <c r="CB27" s="864"/>
      <c r="CC27" s="864"/>
      <c r="CD27" s="864"/>
      <c r="CE27" s="864"/>
      <c r="CF27" s="864"/>
      <c r="CG27" s="864"/>
      <c r="CH27" s="864"/>
      <c r="CI27" s="864"/>
      <c r="CJ27" s="865"/>
      <c r="CK27" s="9"/>
      <c r="CL27" s="9"/>
      <c r="CM27" s="9"/>
      <c r="CN27" s="9"/>
      <c r="CO27" s="9"/>
      <c r="CP27" s="9"/>
      <c r="CQ27" s="9"/>
      <c r="CR27" s="9"/>
      <c r="CS27" s="9"/>
      <c r="CT27" s="9"/>
      <c r="CU27" s="9"/>
      <c r="CV27" s="9"/>
      <c r="CW27" s="9"/>
      <c r="CX27" s="9"/>
    </row>
    <row r="28" spans="1:102" ht="7.5" customHeight="1">
      <c r="A28" s="775"/>
      <c r="B28" s="776"/>
      <c r="C28" s="618" t="s">
        <v>184</v>
      </c>
      <c r="D28" s="619"/>
      <c r="E28" s="619"/>
      <c r="F28" s="619"/>
      <c r="G28" s="619"/>
      <c r="H28" s="619"/>
      <c r="I28" s="620"/>
      <c r="J28" s="618" t="s">
        <v>185</v>
      </c>
      <c r="K28" s="619"/>
      <c r="L28" s="619"/>
      <c r="M28" s="619"/>
      <c r="N28" s="619"/>
      <c r="O28" s="619"/>
      <c r="P28" s="620"/>
      <c r="Q28" s="624" t="s">
        <v>186</v>
      </c>
      <c r="R28" s="624"/>
      <c r="S28" s="624"/>
      <c r="T28" s="624"/>
      <c r="U28" s="652" t="s">
        <v>54</v>
      </c>
      <c r="V28" s="652"/>
      <c r="W28" s="652"/>
      <c r="X28" s="652"/>
      <c r="Y28" s="652"/>
      <c r="Z28" s="654" t="s">
        <v>187</v>
      </c>
      <c r="AA28" s="654"/>
      <c r="AB28" s="654"/>
      <c r="AC28" s="654"/>
      <c r="AD28" s="654"/>
      <c r="AE28" s="8"/>
      <c r="AF28" s="594"/>
      <c r="AG28" s="594"/>
      <c r="AH28" s="594"/>
      <c r="AI28" s="594"/>
      <c r="AJ28" s="594"/>
      <c r="AK28" s="594"/>
      <c r="AL28" s="594"/>
      <c r="AM28" s="594"/>
      <c r="AN28" s="594"/>
      <c r="AO28" s="594"/>
      <c r="AP28" s="594"/>
      <c r="AQ28" s="594"/>
      <c r="AR28" s="104"/>
      <c r="AS28" s="599"/>
      <c r="AT28" s="600"/>
      <c r="AU28" s="600"/>
      <c r="AV28" s="600"/>
      <c r="AW28" s="600"/>
      <c r="AX28" s="600"/>
      <c r="AY28" s="600"/>
      <c r="AZ28" s="600"/>
      <c r="BA28" s="870"/>
      <c r="BB28" s="597"/>
      <c r="BC28" s="597"/>
      <c r="BD28" s="597"/>
      <c r="BE28" s="597"/>
      <c r="BF28" s="597"/>
      <c r="BG28" s="597"/>
      <c r="BH28" s="597"/>
      <c r="BI28" s="597"/>
      <c r="BJ28" s="597"/>
      <c r="BK28" s="597"/>
      <c r="BL28" s="598"/>
      <c r="BM28" s="596"/>
      <c r="BN28" s="597"/>
      <c r="BO28" s="597"/>
      <c r="BP28" s="597"/>
      <c r="BQ28" s="597"/>
      <c r="BR28" s="597"/>
      <c r="BS28" s="597"/>
      <c r="BT28" s="597"/>
      <c r="BU28" s="597"/>
      <c r="BV28" s="597"/>
      <c r="BW28" s="597"/>
      <c r="BX28" s="597"/>
      <c r="BY28" s="597"/>
      <c r="BZ28" s="598"/>
      <c r="CA28" s="596"/>
      <c r="CB28" s="597"/>
      <c r="CC28" s="597"/>
      <c r="CD28" s="597"/>
      <c r="CE28" s="597"/>
      <c r="CF28" s="597"/>
      <c r="CG28" s="597"/>
      <c r="CH28" s="597"/>
      <c r="CI28" s="597"/>
      <c r="CJ28" s="866"/>
      <c r="CK28" s="9"/>
      <c r="CL28" s="9"/>
      <c r="CM28" s="9"/>
      <c r="CN28" s="9"/>
      <c r="CO28" s="9"/>
      <c r="CP28" s="9"/>
      <c r="CQ28" s="9"/>
      <c r="CR28" s="9"/>
      <c r="CS28" s="9"/>
      <c r="CT28" s="9"/>
      <c r="CU28" s="9"/>
      <c r="CV28" s="9"/>
      <c r="CW28" s="9"/>
      <c r="CX28" s="9"/>
    </row>
    <row r="29" spans="1:102" ht="21.75" customHeight="1">
      <c r="A29" s="775"/>
      <c r="B29" s="776"/>
      <c r="C29" s="618"/>
      <c r="D29" s="619"/>
      <c r="E29" s="619"/>
      <c r="F29" s="619"/>
      <c r="G29" s="619"/>
      <c r="H29" s="619"/>
      <c r="I29" s="620"/>
      <c r="J29" s="618"/>
      <c r="K29" s="619"/>
      <c r="L29" s="619"/>
      <c r="M29" s="619"/>
      <c r="N29" s="619"/>
      <c r="O29" s="619"/>
      <c r="P29" s="620"/>
      <c r="Q29" s="625"/>
      <c r="R29" s="625"/>
      <c r="S29" s="625"/>
      <c r="T29" s="625"/>
      <c r="U29" s="653"/>
      <c r="V29" s="653"/>
      <c r="W29" s="653"/>
      <c r="X29" s="653"/>
      <c r="Y29" s="653"/>
      <c r="Z29" s="655"/>
      <c r="AA29" s="655"/>
      <c r="AB29" s="655"/>
      <c r="AC29" s="655"/>
      <c r="AD29" s="655"/>
      <c r="AE29" s="5"/>
      <c r="AF29" s="597"/>
      <c r="AG29" s="597"/>
      <c r="AH29" s="597"/>
      <c r="AI29" s="597"/>
      <c r="AJ29" s="597"/>
      <c r="AK29" s="597"/>
      <c r="AL29" s="597"/>
      <c r="AM29" s="597"/>
      <c r="AN29" s="597"/>
      <c r="AO29" s="597"/>
      <c r="AP29" s="597"/>
      <c r="AQ29" s="597"/>
      <c r="AR29" s="105"/>
      <c r="AS29" s="602"/>
      <c r="AT29" s="603"/>
      <c r="AU29" s="603"/>
      <c r="AV29" s="603"/>
      <c r="AW29" s="603"/>
      <c r="AX29" s="603"/>
      <c r="AY29" s="603"/>
      <c r="AZ29" s="603"/>
      <c r="BA29" s="848" t="s">
        <v>188</v>
      </c>
      <c r="BB29" s="849"/>
      <c r="BC29" s="849"/>
      <c r="BD29" s="849"/>
      <c r="BE29" s="849"/>
      <c r="BF29" s="914"/>
      <c r="BG29" s="915" t="s">
        <v>189</v>
      </c>
      <c r="BH29" s="849"/>
      <c r="BI29" s="849"/>
      <c r="BJ29" s="849"/>
      <c r="BK29" s="849"/>
      <c r="BL29" s="916"/>
      <c r="BM29" s="908" t="s">
        <v>190</v>
      </c>
      <c r="BN29" s="909"/>
      <c r="BO29" s="909"/>
      <c r="BP29" s="909"/>
      <c r="BQ29" s="909"/>
      <c r="BR29" s="909"/>
      <c r="BS29" s="909"/>
      <c r="BT29" s="897" t="s">
        <v>191</v>
      </c>
      <c r="BU29" s="897"/>
      <c r="BV29" s="897"/>
      <c r="BW29" s="897"/>
      <c r="BX29" s="897"/>
      <c r="BY29" s="897"/>
      <c r="BZ29" s="898"/>
      <c r="CA29" s="851" t="s">
        <v>192</v>
      </c>
      <c r="CB29" s="852"/>
      <c r="CC29" s="852"/>
      <c r="CD29" s="852"/>
      <c r="CE29" s="852"/>
      <c r="CF29" s="852"/>
      <c r="CG29" s="852"/>
      <c r="CH29" s="852"/>
      <c r="CI29" s="852"/>
      <c r="CJ29" s="853"/>
      <c r="CK29" s="30"/>
      <c r="CL29" s="30"/>
      <c r="CM29" s="30"/>
      <c r="CN29" s="30"/>
      <c r="CO29" s="30"/>
      <c r="CP29" s="30"/>
      <c r="CQ29" s="30"/>
      <c r="CR29" s="30"/>
      <c r="CS29" s="30"/>
      <c r="CT29" s="30"/>
      <c r="CU29" s="30"/>
      <c r="CV29" s="30"/>
      <c r="CW29" s="30"/>
      <c r="CX29" s="30"/>
    </row>
    <row r="30" spans="1:102" ht="18.75" customHeight="1">
      <c r="A30" s="775"/>
      <c r="B30" s="776"/>
      <c r="C30" s="651" t="str">
        <f>入力シート!G22</f>
        <v>昭和</v>
      </c>
      <c r="D30" s="644"/>
      <c r="E30" s="647" t="str">
        <f>入力シート!AA22 &amp; ""</f>
        <v/>
      </c>
      <c r="F30" s="647"/>
      <c r="G30" s="644" t="s">
        <v>42</v>
      </c>
      <c r="H30" s="644"/>
      <c r="I30" s="103"/>
      <c r="J30" s="616" t="str">
        <f>入力シート!AE24</f>
        <v/>
      </c>
      <c r="K30" s="617"/>
      <c r="L30" s="617"/>
      <c r="M30" s="617"/>
      <c r="N30" s="644" t="s">
        <v>42</v>
      </c>
      <c r="O30" s="644"/>
      <c r="P30" s="103"/>
      <c r="Q30" s="642" t="str">
        <f>入力シート!AE26</f>
        <v/>
      </c>
      <c r="R30" s="643"/>
      <c r="S30" s="643"/>
      <c r="T30" s="241" t="s">
        <v>55</v>
      </c>
      <c r="U30" s="759" t="str">
        <f>IF(入力シート!AB27,"従事せず",IF(ISNUMBER(入力シート!S26),入力シート!S26,入力シート!S26&amp;""))</f>
        <v/>
      </c>
      <c r="V30" s="760"/>
      <c r="W30" s="760"/>
      <c r="X30" s="644" t="s">
        <v>193</v>
      </c>
      <c r="Y30" s="644"/>
      <c r="Z30" s="757" t="str">
        <f>IF(入力シート!AB27,"従事せず",IF(ISNUMBER(入力シート!S27),入力シート!S27,入力シート!S27&amp;""))</f>
        <v/>
      </c>
      <c r="AA30" s="758"/>
      <c r="AB30" s="758"/>
      <c r="AC30" s="661" t="s">
        <v>193</v>
      </c>
      <c r="AD30" s="606"/>
      <c r="AE30" s="651" t="s">
        <v>194</v>
      </c>
      <c r="AF30" s="644"/>
      <c r="AG30" s="644"/>
      <c r="AH30" s="644"/>
      <c r="AI30" s="644"/>
      <c r="AJ30" s="772"/>
      <c r="AK30" s="656" t="str">
        <f>IF(入力シート!AB35,"従事せず",IF(ISNUMBER(入力シート!N34),入力シート!N34,入力シート!N34&amp;""))</f>
        <v/>
      </c>
      <c r="AL30" s="657"/>
      <c r="AM30" s="657"/>
      <c r="AN30" s="657"/>
      <c r="AO30" s="657"/>
      <c r="AP30" s="644" t="s">
        <v>193</v>
      </c>
      <c r="AQ30" s="644"/>
      <c r="AR30" s="772"/>
      <c r="AS30" s="881" t="str">
        <f>IF(入力シート!AB39,"従事せず",IF(ISNUMBER(入力シート!S39),入力シート!SG39,入力シート!S39&amp;""))</f>
        <v/>
      </c>
      <c r="AT30" s="882"/>
      <c r="AU30" s="882"/>
      <c r="AV30" s="882"/>
      <c r="AW30" s="882"/>
      <c r="AX30" s="644" t="s">
        <v>195</v>
      </c>
      <c r="AY30" s="644"/>
      <c r="AZ30" s="644"/>
      <c r="BA30" s="917" t="s">
        <v>196</v>
      </c>
      <c r="BB30" s="918"/>
      <c r="BC30" s="918"/>
      <c r="BD30" s="918"/>
      <c r="BE30" s="918"/>
      <c r="BF30" s="918"/>
      <c r="BG30" s="921" t="s">
        <v>197</v>
      </c>
      <c r="BH30" s="918"/>
      <c r="BI30" s="918"/>
      <c r="BJ30" s="918"/>
      <c r="BK30" s="918"/>
      <c r="BL30" s="922"/>
      <c r="BM30" s="910"/>
      <c r="BN30" s="911"/>
      <c r="BO30" s="911"/>
      <c r="BP30" s="911"/>
      <c r="BQ30" s="911"/>
      <c r="BR30" s="911"/>
      <c r="BS30" s="911"/>
      <c r="BT30" s="899"/>
      <c r="BU30" s="899"/>
      <c r="BV30" s="899"/>
      <c r="BW30" s="899"/>
      <c r="BX30" s="899"/>
      <c r="BY30" s="899"/>
      <c r="BZ30" s="900"/>
      <c r="CA30" s="854"/>
      <c r="CB30" s="855"/>
      <c r="CC30" s="855"/>
      <c r="CD30" s="855"/>
      <c r="CE30" s="855"/>
      <c r="CF30" s="855"/>
      <c r="CG30" s="855"/>
      <c r="CH30" s="855"/>
      <c r="CI30" s="855"/>
      <c r="CJ30" s="856"/>
      <c r="CK30" s="30"/>
      <c r="CL30" s="30"/>
      <c r="CM30" s="30"/>
      <c r="CN30" s="30"/>
      <c r="CO30" s="30"/>
      <c r="CP30" s="30"/>
      <c r="CQ30" s="30"/>
      <c r="CR30" s="30"/>
      <c r="CS30" s="30"/>
      <c r="CT30" s="30"/>
      <c r="CU30" s="30"/>
      <c r="CV30" s="30"/>
      <c r="CW30" s="30"/>
      <c r="CX30" s="30"/>
    </row>
    <row r="31" spans="1:102" ht="18.75" customHeight="1">
      <c r="A31" s="775"/>
      <c r="B31" s="776"/>
      <c r="C31" s="629" t="str">
        <f>入力シート!M23</f>
        <v>　～昭和63年度</v>
      </c>
      <c r="D31" s="630"/>
      <c r="E31" s="630"/>
      <c r="F31" s="630"/>
      <c r="G31" s="630"/>
      <c r="H31" s="630"/>
      <c r="I31" s="631"/>
      <c r="J31" s="626" t="str">
        <f>入力シート!AE24</f>
        <v/>
      </c>
      <c r="K31" s="627"/>
      <c r="L31" s="627"/>
      <c r="N31" s="206"/>
      <c r="O31" s="206"/>
      <c r="P31" s="204" t="s">
        <v>198</v>
      </c>
      <c r="Q31" s="613" t="str">
        <f>Q30</f>
        <v/>
      </c>
      <c r="R31" s="614"/>
      <c r="S31" s="614"/>
      <c r="T31" s="615"/>
      <c r="U31" s="761"/>
      <c r="V31" s="762"/>
      <c r="W31" s="762"/>
      <c r="X31" s="597"/>
      <c r="Y31" s="597"/>
      <c r="Z31" s="757"/>
      <c r="AA31" s="758"/>
      <c r="AB31" s="758"/>
      <c r="AC31" s="890"/>
      <c r="AD31" s="610"/>
      <c r="AE31" s="596"/>
      <c r="AF31" s="597"/>
      <c r="AG31" s="597"/>
      <c r="AH31" s="597"/>
      <c r="AI31" s="597"/>
      <c r="AJ31" s="598"/>
      <c r="AK31" s="596" t="s">
        <v>37</v>
      </c>
      <c r="AL31" s="597"/>
      <c r="AM31" s="907" t="str">
        <f>入力シート!V34 &amp; ""</f>
        <v/>
      </c>
      <c r="AN31" s="907"/>
      <c r="AO31" s="907"/>
      <c r="AP31" s="597" t="s">
        <v>199</v>
      </c>
      <c r="AQ31" s="597"/>
      <c r="AR31" s="598"/>
      <c r="AS31" s="883"/>
      <c r="AT31" s="880"/>
      <c r="AU31" s="880"/>
      <c r="AV31" s="880"/>
      <c r="AW31" s="880"/>
      <c r="AX31" s="597"/>
      <c r="AY31" s="597"/>
      <c r="AZ31" s="597"/>
      <c r="BA31" s="917"/>
      <c r="BB31" s="918"/>
      <c r="BC31" s="918"/>
      <c r="BD31" s="918"/>
      <c r="BE31" s="918"/>
      <c r="BF31" s="918"/>
      <c r="BG31" s="918"/>
      <c r="BH31" s="918"/>
      <c r="BI31" s="918"/>
      <c r="BJ31" s="918"/>
      <c r="BK31" s="918"/>
      <c r="BL31" s="922"/>
      <c r="BM31" s="910"/>
      <c r="BN31" s="911"/>
      <c r="BO31" s="911"/>
      <c r="BP31" s="911"/>
      <c r="BQ31" s="911"/>
      <c r="BR31" s="911"/>
      <c r="BS31" s="911"/>
      <c r="BT31" s="899"/>
      <c r="BU31" s="899"/>
      <c r="BV31" s="899"/>
      <c r="BW31" s="899"/>
      <c r="BX31" s="899"/>
      <c r="BY31" s="899"/>
      <c r="BZ31" s="900"/>
      <c r="CA31" s="854"/>
      <c r="CB31" s="855"/>
      <c r="CC31" s="855"/>
      <c r="CD31" s="855"/>
      <c r="CE31" s="855"/>
      <c r="CF31" s="855"/>
      <c r="CG31" s="855"/>
      <c r="CH31" s="855"/>
      <c r="CI31" s="855"/>
      <c r="CJ31" s="856"/>
      <c r="CK31" s="30"/>
      <c r="CL31" s="30"/>
      <c r="CM31" s="30"/>
      <c r="CN31" s="30"/>
      <c r="CO31" s="30"/>
      <c r="CP31" s="30"/>
      <c r="CQ31" s="30"/>
      <c r="CR31" s="30"/>
      <c r="CS31" s="30"/>
      <c r="CT31" s="30"/>
      <c r="CU31" s="30"/>
      <c r="CV31" s="30"/>
      <c r="CW31" s="30"/>
      <c r="CX31" s="30"/>
    </row>
    <row r="32" spans="1:102" ht="18.75" customHeight="1">
      <c r="A32" s="775"/>
      <c r="B32" s="776"/>
      <c r="C32" s="98"/>
      <c r="D32" s="99"/>
      <c r="E32" s="99"/>
      <c r="F32" s="99"/>
      <c r="G32" s="99"/>
      <c r="H32" s="99"/>
      <c r="I32" s="103"/>
      <c r="J32" s="98"/>
      <c r="K32" s="99"/>
      <c r="L32" s="99"/>
      <c r="M32" s="99"/>
      <c r="N32" s="99"/>
      <c r="O32" s="99"/>
      <c r="P32" s="103"/>
      <c r="Q32" s="642" t="str">
        <f>入力シート!AE28</f>
        <v/>
      </c>
      <c r="R32" s="643"/>
      <c r="S32" s="643"/>
      <c r="T32" s="241" t="s">
        <v>55</v>
      </c>
      <c r="U32" s="759" t="str">
        <f>IF(入力シート!AB29,"従事せず",IF(ISNUMBER(入力シート!S28),入力シート!S28,入力シート!S28&amp;""))</f>
        <v/>
      </c>
      <c r="V32" s="760"/>
      <c r="W32" s="760"/>
      <c r="X32" s="644" t="s">
        <v>193</v>
      </c>
      <c r="Y32" s="644"/>
      <c r="Z32" s="757" t="str">
        <f>IF(入力シート!AB29,"従事せず",IF(ISNUMBER(入力シート!S29),入力シート!S29,入力シート!S29&amp;""))</f>
        <v/>
      </c>
      <c r="AA32" s="758"/>
      <c r="AB32" s="758"/>
      <c r="AC32" s="661" t="s">
        <v>193</v>
      </c>
      <c r="AD32" s="606"/>
      <c r="AE32" s="605" t="s">
        <v>68</v>
      </c>
      <c r="AF32" s="606"/>
      <c r="AG32" s="644" t="s">
        <v>69</v>
      </c>
      <c r="AH32" s="644"/>
      <c r="AI32" s="644"/>
      <c r="AJ32" s="772"/>
      <c r="AK32" s="656" t="str">
        <f>IF(入力シート!AB35,"従事せず",IF(ISNUMBER(入力シート!N35),入力シート!N35,入力シート!N35&amp;""))</f>
        <v/>
      </c>
      <c r="AL32" s="657"/>
      <c r="AM32" s="657"/>
      <c r="AN32" s="657"/>
      <c r="AO32" s="657"/>
      <c r="AP32" s="644" t="s">
        <v>193</v>
      </c>
      <c r="AQ32" s="644"/>
      <c r="AR32" s="772"/>
      <c r="AS32" s="903" t="s">
        <v>200</v>
      </c>
      <c r="AT32" s="904"/>
      <c r="AU32" s="904"/>
      <c r="AV32" s="904"/>
      <c r="AW32" s="904"/>
      <c r="AX32" s="904"/>
      <c r="AY32" s="904"/>
      <c r="AZ32" s="904"/>
      <c r="BA32" s="917"/>
      <c r="BB32" s="918"/>
      <c r="BC32" s="918"/>
      <c r="BD32" s="918"/>
      <c r="BE32" s="918"/>
      <c r="BF32" s="918"/>
      <c r="BG32" s="918"/>
      <c r="BH32" s="918"/>
      <c r="BI32" s="918"/>
      <c r="BJ32" s="918"/>
      <c r="BK32" s="918"/>
      <c r="BL32" s="922"/>
      <c r="BM32" s="910"/>
      <c r="BN32" s="911"/>
      <c r="BO32" s="911"/>
      <c r="BP32" s="911"/>
      <c r="BQ32" s="911"/>
      <c r="BR32" s="911"/>
      <c r="BS32" s="911"/>
      <c r="BT32" s="899"/>
      <c r="BU32" s="899"/>
      <c r="BV32" s="899"/>
      <c r="BW32" s="899"/>
      <c r="BX32" s="899"/>
      <c r="BY32" s="899"/>
      <c r="BZ32" s="900"/>
      <c r="CA32" s="854"/>
      <c r="CB32" s="855"/>
      <c r="CC32" s="855"/>
      <c r="CD32" s="855"/>
      <c r="CE32" s="855"/>
      <c r="CF32" s="855"/>
      <c r="CG32" s="855"/>
      <c r="CH32" s="855"/>
      <c r="CI32" s="855"/>
      <c r="CJ32" s="856"/>
      <c r="CK32" s="30"/>
      <c r="CL32" s="30"/>
      <c r="CM32" s="30"/>
      <c r="CN32" s="30"/>
      <c r="CO32" s="30"/>
      <c r="CP32" s="30"/>
      <c r="CQ32" s="30"/>
      <c r="CR32" s="30"/>
      <c r="CS32" s="30"/>
      <c r="CT32" s="30"/>
      <c r="CU32" s="30"/>
      <c r="CV32" s="30"/>
      <c r="CW32" s="30"/>
      <c r="CX32" s="30"/>
    </row>
    <row r="33" spans="1:102" ht="18.75" customHeight="1">
      <c r="A33" s="775"/>
      <c r="B33" s="776"/>
      <c r="C33" s="662" t="str">
        <f>IF(入力シート!AB23,"従事せず",IF(ISNUMBER(入力シート!S22),入力シート!S22,入力シート!S22&amp;""))</f>
        <v/>
      </c>
      <c r="D33" s="663"/>
      <c r="E33" s="663"/>
      <c r="F33" s="663"/>
      <c r="G33" s="628" t="s">
        <v>201</v>
      </c>
      <c r="H33" s="628"/>
      <c r="I33" s="608"/>
      <c r="J33" s="632" t="str">
        <f>IF(入力シート!AB25,"従事せず",IF(ISNUMBER(入力シート!S24),入力シート!S24,入力シート!S24&amp;""))</f>
        <v/>
      </c>
      <c r="K33" s="633"/>
      <c r="L33" s="633"/>
      <c r="M33" s="633"/>
      <c r="N33" s="628" t="s">
        <v>193</v>
      </c>
      <c r="O33" s="628"/>
      <c r="P33" s="608"/>
      <c r="Q33" s="613" t="str">
        <f>Q32</f>
        <v/>
      </c>
      <c r="R33" s="614"/>
      <c r="S33" s="614"/>
      <c r="T33" s="615"/>
      <c r="U33" s="761"/>
      <c r="V33" s="762"/>
      <c r="W33" s="762"/>
      <c r="X33" s="597"/>
      <c r="Y33" s="597"/>
      <c r="Z33" s="757"/>
      <c r="AA33" s="758"/>
      <c r="AB33" s="758"/>
      <c r="AC33" s="890"/>
      <c r="AD33" s="610"/>
      <c r="AE33" s="607"/>
      <c r="AF33" s="608"/>
      <c r="AG33" s="597"/>
      <c r="AH33" s="597"/>
      <c r="AI33" s="597"/>
      <c r="AJ33" s="598"/>
      <c r="AK33" s="658"/>
      <c r="AL33" s="659"/>
      <c r="AM33" s="659"/>
      <c r="AN33" s="659"/>
      <c r="AO33" s="659"/>
      <c r="AP33" s="597"/>
      <c r="AQ33" s="597"/>
      <c r="AR33" s="598"/>
      <c r="AS33" s="599"/>
      <c r="AT33" s="600"/>
      <c r="AU33" s="600"/>
      <c r="AV33" s="600"/>
      <c r="AW33" s="600"/>
      <c r="AX33" s="600"/>
      <c r="AY33" s="600"/>
      <c r="AZ33" s="600"/>
      <c r="BA33" s="917"/>
      <c r="BB33" s="918"/>
      <c r="BC33" s="918"/>
      <c r="BD33" s="918"/>
      <c r="BE33" s="918"/>
      <c r="BF33" s="918"/>
      <c r="BG33" s="918"/>
      <c r="BH33" s="918"/>
      <c r="BI33" s="918"/>
      <c r="BJ33" s="918"/>
      <c r="BK33" s="918"/>
      <c r="BL33" s="922"/>
      <c r="BM33" s="910"/>
      <c r="BN33" s="911"/>
      <c r="BO33" s="911"/>
      <c r="BP33" s="911"/>
      <c r="BQ33" s="911"/>
      <c r="BR33" s="911"/>
      <c r="BS33" s="911"/>
      <c r="BT33" s="899"/>
      <c r="BU33" s="899"/>
      <c r="BV33" s="899"/>
      <c r="BW33" s="899"/>
      <c r="BX33" s="899"/>
      <c r="BY33" s="899"/>
      <c r="BZ33" s="900"/>
      <c r="CA33" s="854"/>
      <c r="CB33" s="855"/>
      <c r="CC33" s="855"/>
      <c r="CD33" s="855"/>
      <c r="CE33" s="855"/>
      <c r="CF33" s="855"/>
      <c r="CG33" s="855"/>
      <c r="CH33" s="855"/>
      <c r="CI33" s="855"/>
      <c r="CJ33" s="856"/>
      <c r="CK33" s="30"/>
      <c r="CL33" s="30"/>
      <c r="CM33" s="30"/>
      <c r="CN33" s="30"/>
      <c r="CO33" s="30"/>
      <c r="CP33" s="30"/>
      <c r="CQ33" s="30"/>
      <c r="CR33" s="30"/>
      <c r="CS33" s="30"/>
      <c r="CT33" s="30"/>
      <c r="CU33" s="30"/>
      <c r="CV33" s="30"/>
      <c r="CW33" s="30"/>
      <c r="CX33" s="30"/>
    </row>
    <row r="34" spans="1:102" ht="18.75" customHeight="1">
      <c r="A34" s="775"/>
      <c r="B34" s="776"/>
      <c r="C34" s="662"/>
      <c r="D34" s="663"/>
      <c r="E34" s="663"/>
      <c r="F34" s="663"/>
      <c r="G34" s="628"/>
      <c r="H34" s="628"/>
      <c r="I34" s="608"/>
      <c r="J34" s="632"/>
      <c r="K34" s="633"/>
      <c r="L34" s="633"/>
      <c r="M34" s="633"/>
      <c r="N34" s="628"/>
      <c r="O34" s="628"/>
      <c r="P34" s="608"/>
      <c r="Q34" s="642" t="str">
        <f>入力シート!AE30</f>
        <v/>
      </c>
      <c r="R34" s="643"/>
      <c r="S34" s="643"/>
      <c r="T34" s="241" t="s">
        <v>55</v>
      </c>
      <c r="U34" s="759" t="str">
        <f>IF(入力シート!AB31,"従事せず",IF(ISNUMBER(入力シート!S30),入力シート!S30,入力シート!S30&amp;""))</f>
        <v/>
      </c>
      <c r="V34" s="760"/>
      <c r="W34" s="760"/>
      <c r="X34" s="644" t="s">
        <v>193</v>
      </c>
      <c r="Y34" s="644"/>
      <c r="Z34" s="757" t="str">
        <f>IF(入力シート!AB31,"従事せず",IF(ISNUMBER(入力シート!S31),入力シート!S31,入力シート!S31&amp;""))</f>
        <v/>
      </c>
      <c r="AA34" s="758"/>
      <c r="AB34" s="758"/>
      <c r="AC34" s="661" t="s">
        <v>193</v>
      </c>
      <c r="AD34" s="606"/>
      <c r="AE34" s="607"/>
      <c r="AF34" s="608"/>
      <c r="AG34" s="876" t="s">
        <v>71</v>
      </c>
      <c r="AH34" s="876"/>
      <c r="AI34" s="876"/>
      <c r="AJ34" s="877"/>
      <c r="AK34" s="656" t="str">
        <f>IF(入力シート!AB35,"従事せず",IF(ISNUMBER(入力シート!N36),入力シート!N36,入力シート!N36&amp;""))</f>
        <v/>
      </c>
      <c r="AL34" s="657"/>
      <c r="AM34" s="657"/>
      <c r="AN34" s="657"/>
      <c r="AO34" s="657"/>
      <c r="AP34" s="644" t="s">
        <v>193</v>
      </c>
      <c r="AQ34" s="644"/>
      <c r="AR34" s="772"/>
      <c r="AS34" s="599"/>
      <c r="AT34" s="600"/>
      <c r="AU34" s="600"/>
      <c r="AV34" s="600"/>
      <c r="AW34" s="600"/>
      <c r="AX34" s="600"/>
      <c r="AY34" s="600"/>
      <c r="AZ34" s="600"/>
      <c r="BA34" s="917"/>
      <c r="BB34" s="918"/>
      <c r="BC34" s="918"/>
      <c r="BD34" s="918"/>
      <c r="BE34" s="918"/>
      <c r="BF34" s="918"/>
      <c r="BG34" s="918"/>
      <c r="BH34" s="918"/>
      <c r="BI34" s="918"/>
      <c r="BJ34" s="918"/>
      <c r="BK34" s="918"/>
      <c r="BL34" s="922"/>
      <c r="BM34" s="910"/>
      <c r="BN34" s="911"/>
      <c r="BO34" s="911"/>
      <c r="BP34" s="911"/>
      <c r="BQ34" s="911"/>
      <c r="BR34" s="911"/>
      <c r="BS34" s="911"/>
      <c r="BT34" s="899"/>
      <c r="BU34" s="899"/>
      <c r="BV34" s="899"/>
      <c r="BW34" s="899"/>
      <c r="BX34" s="899"/>
      <c r="BY34" s="899"/>
      <c r="BZ34" s="900"/>
      <c r="CA34" s="854"/>
      <c r="CB34" s="855"/>
      <c r="CC34" s="855"/>
      <c r="CD34" s="855"/>
      <c r="CE34" s="855"/>
      <c r="CF34" s="855"/>
      <c r="CG34" s="855"/>
      <c r="CH34" s="855"/>
      <c r="CI34" s="855"/>
      <c r="CJ34" s="856"/>
      <c r="CK34" s="30"/>
      <c r="CL34" s="30"/>
      <c r="CM34" s="30"/>
      <c r="CN34" s="30"/>
      <c r="CO34" s="30"/>
      <c r="CP34" s="30"/>
      <c r="CQ34" s="30"/>
      <c r="CR34" s="30"/>
      <c r="CS34" s="30"/>
      <c r="CT34" s="30"/>
      <c r="CU34" s="30"/>
      <c r="CV34" s="30"/>
      <c r="CW34" s="30"/>
      <c r="CX34" s="30"/>
    </row>
    <row r="35" spans="1:102" ht="18.75" customHeight="1">
      <c r="A35" s="775"/>
      <c r="B35" s="776"/>
      <c r="C35" s="634" t="s">
        <v>37</v>
      </c>
      <c r="D35" s="664" t="str">
        <f>入力シート!T23 &amp; ""</f>
        <v/>
      </c>
      <c r="E35" s="664"/>
      <c r="F35" s="664"/>
      <c r="G35" s="664"/>
      <c r="H35" s="628" t="s">
        <v>199</v>
      </c>
      <c r="I35" s="608"/>
      <c r="J35" s="634" t="s">
        <v>37</v>
      </c>
      <c r="K35" s="664" t="str">
        <f>入力シート!T25&amp; ""</f>
        <v/>
      </c>
      <c r="L35" s="664"/>
      <c r="M35" s="664"/>
      <c r="N35" s="664"/>
      <c r="O35" s="645" t="s">
        <v>199</v>
      </c>
      <c r="P35" s="646"/>
      <c r="Q35" s="613" t="str">
        <f>Q34</f>
        <v/>
      </c>
      <c r="R35" s="614"/>
      <c r="S35" s="614"/>
      <c r="T35" s="615"/>
      <c r="U35" s="761"/>
      <c r="V35" s="762"/>
      <c r="W35" s="762"/>
      <c r="X35" s="597"/>
      <c r="Y35" s="597"/>
      <c r="Z35" s="757"/>
      <c r="AA35" s="758"/>
      <c r="AB35" s="758"/>
      <c r="AC35" s="890"/>
      <c r="AD35" s="610"/>
      <c r="AE35" s="607"/>
      <c r="AF35" s="608"/>
      <c r="AG35" s="878"/>
      <c r="AH35" s="878"/>
      <c r="AI35" s="878"/>
      <c r="AJ35" s="879"/>
      <c r="AK35" s="658"/>
      <c r="AL35" s="659"/>
      <c r="AM35" s="659"/>
      <c r="AN35" s="659"/>
      <c r="AO35" s="659"/>
      <c r="AP35" s="597"/>
      <c r="AQ35" s="597"/>
      <c r="AR35" s="598"/>
      <c r="AS35" s="602"/>
      <c r="AT35" s="603"/>
      <c r="AU35" s="603"/>
      <c r="AV35" s="603"/>
      <c r="AW35" s="603"/>
      <c r="AX35" s="603"/>
      <c r="AY35" s="603"/>
      <c r="AZ35" s="603"/>
      <c r="BA35" s="917"/>
      <c r="BB35" s="918"/>
      <c r="BC35" s="918"/>
      <c r="BD35" s="918"/>
      <c r="BE35" s="918"/>
      <c r="BF35" s="918"/>
      <c r="BG35" s="918"/>
      <c r="BH35" s="918"/>
      <c r="BI35" s="918"/>
      <c r="BJ35" s="918"/>
      <c r="BK35" s="918"/>
      <c r="BL35" s="922"/>
      <c r="BM35" s="910"/>
      <c r="BN35" s="911"/>
      <c r="BO35" s="911"/>
      <c r="BP35" s="911"/>
      <c r="BQ35" s="911"/>
      <c r="BR35" s="911"/>
      <c r="BS35" s="911"/>
      <c r="BT35" s="899"/>
      <c r="BU35" s="899"/>
      <c r="BV35" s="899"/>
      <c r="BW35" s="899"/>
      <c r="BX35" s="899"/>
      <c r="BY35" s="899"/>
      <c r="BZ35" s="900"/>
      <c r="CA35" s="854"/>
      <c r="CB35" s="855"/>
      <c r="CC35" s="855"/>
      <c r="CD35" s="855"/>
      <c r="CE35" s="855"/>
      <c r="CF35" s="855"/>
      <c r="CG35" s="855"/>
      <c r="CH35" s="855"/>
      <c r="CI35" s="855"/>
      <c r="CJ35" s="856"/>
      <c r="CK35" s="30"/>
      <c r="CL35" s="30"/>
      <c r="CM35" s="30"/>
      <c r="CN35" s="30"/>
      <c r="CO35" s="30"/>
      <c r="CP35" s="30"/>
      <c r="CQ35" s="30"/>
      <c r="CR35" s="30"/>
      <c r="CS35" s="30"/>
      <c r="CT35" s="30"/>
      <c r="CU35" s="30"/>
      <c r="CV35" s="30"/>
      <c r="CW35" s="30"/>
      <c r="CX35" s="30"/>
    </row>
    <row r="36" spans="1:102" ht="18.75" customHeight="1">
      <c r="A36" s="775"/>
      <c r="B36" s="776"/>
      <c r="C36" s="634"/>
      <c r="D36" s="664"/>
      <c r="E36" s="664"/>
      <c r="F36" s="664"/>
      <c r="G36" s="664"/>
      <c r="H36" s="628"/>
      <c r="I36" s="608"/>
      <c r="J36" s="634"/>
      <c r="K36" s="664"/>
      <c r="L36" s="664"/>
      <c r="M36" s="664"/>
      <c r="N36" s="664"/>
      <c r="O36" s="645"/>
      <c r="P36" s="646"/>
      <c r="Q36" s="642" t="str">
        <f>入力シート!AE32</f>
        <v/>
      </c>
      <c r="R36" s="643"/>
      <c r="S36" s="643"/>
      <c r="T36" s="241" t="s">
        <v>55</v>
      </c>
      <c r="U36" s="759" t="str">
        <f>IF(入力シート!AB33,"従事せず",IF(ISNUMBER(入力シート!S32),入力シート!S32,入力シート!S32&amp;""))</f>
        <v/>
      </c>
      <c r="V36" s="760"/>
      <c r="W36" s="760"/>
      <c r="X36" s="644" t="s">
        <v>193</v>
      </c>
      <c r="Y36" s="644"/>
      <c r="Z36" s="757" t="str">
        <f>IF(入力シート!AB33,"従事せず",IF(ISNUMBER(入力シート!S33),入力シート!S33,入力シート!S33&amp;""))</f>
        <v/>
      </c>
      <c r="AA36" s="758" t="str">
        <f>IF(ISNUMBER(入力シート!X32),入力シート!X32,入力シート!X32&amp;"")</f>
        <v>[mSv]</v>
      </c>
      <c r="AB36" s="758" t="str">
        <f>IF(ISNUMBER(入力シート!Y32),入力シート!Y32,入力シート!Y32&amp;"")</f>
        <v/>
      </c>
      <c r="AC36" s="661" t="s">
        <v>193</v>
      </c>
      <c r="AD36" s="606"/>
      <c r="AE36" s="607"/>
      <c r="AF36" s="608"/>
      <c r="AG36" s="644" t="s">
        <v>72</v>
      </c>
      <c r="AH36" s="644"/>
      <c r="AI36" s="644"/>
      <c r="AJ36" s="772"/>
      <c r="AK36" s="872" t="str">
        <f>IF(ISNUMBER(入力シート!S37),入力シート!S37,入力シート!S37&amp;"")</f>
        <v/>
      </c>
      <c r="AL36" s="873"/>
      <c r="AM36" s="873"/>
      <c r="AN36" s="873"/>
      <c r="AO36" s="873"/>
      <c r="AP36" s="644" t="s">
        <v>193</v>
      </c>
      <c r="AQ36" s="644"/>
      <c r="AR36" s="772"/>
      <c r="AS36" s="905" t="s">
        <v>202</v>
      </c>
      <c r="AT36" s="905"/>
      <c r="AU36" s="905"/>
      <c r="AV36" s="624" t="str">
        <f>IF(入力シート!AA40,"■","□") &amp; " 有"</f>
        <v>□ 有</v>
      </c>
      <c r="AW36" s="624"/>
      <c r="AX36" s="624"/>
      <c r="AY36" s="624"/>
      <c r="AZ36" s="651"/>
      <c r="BA36" s="917"/>
      <c r="BB36" s="918"/>
      <c r="BC36" s="918"/>
      <c r="BD36" s="918"/>
      <c r="BE36" s="918"/>
      <c r="BF36" s="918"/>
      <c r="BG36" s="918"/>
      <c r="BH36" s="918"/>
      <c r="BI36" s="918"/>
      <c r="BJ36" s="918"/>
      <c r="BK36" s="918"/>
      <c r="BL36" s="922"/>
      <c r="BM36" s="910"/>
      <c r="BN36" s="911"/>
      <c r="BO36" s="911"/>
      <c r="BP36" s="911"/>
      <c r="BQ36" s="911"/>
      <c r="BR36" s="911"/>
      <c r="BS36" s="911"/>
      <c r="BT36" s="899"/>
      <c r="BU36" s="899"/>
      <c r="BV36" s="899"/>
      <c r="BW36" s="899"/>
      <c r="BX36" s="899"/>
      <c r="BY36" s="899"/>
      <c r="BZ36" s="900"/>
      <c r="CA36" s="854"/>
      <c r="CB36" s="855"/>
      <c r="CC36" s="855"/>
      <c r="CD36" s="855"/>
      <c r="CE36" s="855"/>
      <c r="CF36" s="855"/>
      <c r="CG36" s="855"/>
      <c r="CH36" s="855"/>
      <c r="CI36" s="855"/>
      <c r="CJ36" s="856"/>
      <c r="CK36" s="30"/>
      <c r="CL36" s="30"/>
      <c r="CM36" s="30"/>
      <c r="CN36" s="30"/>
      <c r="CO36" s="30"/>
      <c r="CP36" s="30"/>
      <c r="CQ36" s="30"/>
      <c r="CR36" s="30"/>
      <c r="CS36" s="30"/>
      <c r="CT36" s="30"/>
      <c r="CU36" s="30"/>
      <c r="CV36" s="30"/>
      <c r="CW36" s="30"/>
      <c r="CX36" s="30"/>
    </row>
    <row r="37" spans="1:102" ht="18.75" customHeight="1">
      <c r="A37" s="775"/>
      <c r="B37" s="776"/>
      <c r="C37" s="5"/>
      <c r="D37" s="106"/>
      <c r="E37" s="106"/>
      <c r="F37" s="106"/>
      <c r="G37" s="106"/>
      <c r="H37" s="106"/>
      <c r="I37" s="105"/>
      <c r="J37" s="5"/>
      <c r="K37" s="106"/>
      <c r="L37" s="106"/>
      <c r="M37" s="106"/>
      <c r="N37" s="106"/>
      <c r="O37" s="106"/>
      <c r="P37" s="105"/>
      <c r="Q37" s="613" t="str">
        <f>Q36</f>
        <v/>
      </c>
      <c r="R37" s="614"/>
      <c r="S37" s="614"/>
      <c r="T37" s="615"/>
      <c r="U37" s="761"/>
      <c r="V37" s="762"/>
      <c r="W37" s="762"/>
      <c r="X37" s="597"/>
      <c r="Y37" s="597"/>
      <c r="Z37" s="757" t="str">
        <f>IF(ISNUMBER(入力シート!W33),入力シート!W33,入力シート!W33&amp;"")</f>
        <v/>
      </c>
      <c r="AA37" s="758" t="str">
        <f>IF(ISNUMBER(入力シート!X33),入力シート!X33,入力シート!X33&amp;"")</f>
        <v>[mSv]</v>
      </c>
      <c r="AB37" s="758" t="str">
        <f>IF(ISNUMBER(入力シート!Y33),入力シート!Y33,入力シート!Y33&amp;"")</f>
        <v/>
      </c>
      <c r="AC37" s="890"/>
      <c r="AD37" s="610"/>
      <c r="AE37" s="609"/>
      <c r="AF37" s="610"/>
      <c r="AG37" s="107" t="s">
        <v>46</v>
      </c>
      <c r="AH37" s="880" t="str">
        <f>入力シート!O37 &amp; ""</f>
        <v/>
      </c>
      <c r="AI37" s="880"/>
      <c r="AJ37" s="78" t="s">
        <v>203</v>
      </c>
      <c r="AK37" s="874"/>
      <c r="AL37" s="875"/>
      <c r="AM37" s="875"/>
      <c r="AN37" s="875"/>
      <c r="AO37" s="875"/>
      <c r="AP37" s="597"/>
      <c r="AQ37" s="597"/>
      <c r="AR37" s="598"/>
      <c r="AS37" s="906"/>
      <c r="AT37" s="906"/>
      <c r="AU37" s="906"/>
      <c r="AV37" s="625" t="str">
        <f>IF(入力シート!AB40,"■","□") &amp; " 無"</f>
        <v>□ 無</v>
      </c>
      <c r="AW37" s="625"/>
      <c r="AX37" s="625"/>
      <c r="AY37" s="625"/>
      <c r="AZ37" s="596"/>
      <c r="BA37" s="917"/>
      <c r="BB37" s="918"/>
      <c r="BC37" s="918"/>
      <c r="BD37" s="918"/>
      <c r="BE37" s="918"/>
      <c r="BF37" s="918"/>
      <c r="BG37" s="918"/>
      <c r="BH37" s="918"/>
      <c r="BI37" s="918"/>
      <c r="BJ37" s="918"/>
      <c r="BK37" s="918"/>
      <c r="BL37" s="922"/>
      <c r="BM37" s="912"/>
      <c r="BN37" s="913"/>
      <c r="BO37" s="913"/>
      <c r="BP37" s="913"/>
      <c r="BQ37" s="913"/>
      <c r="BR37" s="913"/>
      <c r="BS37" s="913"/>
      <c r="BT37" s="901"/>
      <c r="BU37" s="901"/>
      <c r="BV37" s="901"/>
      <c r="BW37" s="901"/>
      <c r="BX37" s="901"/>
      <c r="BY37" s="901"/>
      <c r="BZ37" s="902"/>
      <c r="CA37" s="857"/>
      <c r="CB37" s="858"/>
      <c r="CC37" s="858"/>
      <c r="CD37" s="858"/>
      <c r="CE37" s="858"/>
      <c r="CF37" s="858"/>
      <c r="CG37" s="858"/>
      <c r="CH37" s="858"/>
      <c r="CI37" s="858"/>
      <c r="CJ37" s="859"/>
      <c r="CK37" s="30"/>
      <c r="CL37" s="30"/>
      <c r="CM37" s="30"/>
      <c r="CN37" s="30"/>
      <c r="CO37" s="30"/>
      <c r="CP37" s="30"/>
      <c r="CQ37" s="30"/>
      <c r="CR37" s="30"/>
      <c r="CS37" s="30"/>
      <c r="CT37" s="30"/>
      <c r="CU37" s="30"/>
      <c r="CV37" s="30"/>
      <c r="CW37" s="30"/>
      <c r="CX37" s="30"/>
    </row>
    <row r="38" spans="1:102" ht="15" customHeight="1">
      <c r="A38" s="775"/>
      <c r="B38" s="776"/>
      <c r="C38" s="750" t="s">
        <v>204</v>
      </c>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0" t="s">
        <v>205</v>
      </c>
      <c r="AH38" s="751"/>
      <c r="AI38" s="751"/>
      <c r="AJ38" s="751"/>
      <c r="AK38" s="751"/>
      <c r="AL38" s="751"/>
      <c r="AM38" s="751"/>
      <c r="AN38" s="751"/>
      <c r="AO38" s="751"/>
      <c r="AP38" s="751"/>
      <c r="AQ38" s="751"/>
      <c r="AR38" s="751"/>
      <c r="AS38" s="751"/>
      <c r="AT38" s="751"/>
      <c r="AU38" s="751"/>
      <c r="AV38" s="751"/>
      <c r="AW38" s="751"/>
      <c r="AX38" s="751"/>
      <c r="AY38" s="751"/>
      <c r="AZ38" s="751"/>
      <c r="BA38" s="917"/>
      <c r="BB38" s="918"/>
      <c r="BC38" s="918"/>
      <c r="BD38" s="918"/>
      <c r="BE38" s="918"/>
      <c r="BF38" s="918"/>
      <c r="BG38" s="918"/>
      <c r="BH38" s="918"/>
      <c r="BI38" s="918"/>
      <c r="BJ38" s="918"/>
      <c r="BK38" s="918"/>
      <c r="BL38" s="922"/>
      <c r="BM38" s="24"/>
      <c r="BN38" s="886" t="s">
        <v>206</v>
      </c>
      <c r="BO38" s="886"/>
      <c r="BP38" s="886"/>
      <c r="BQ38" s="886"/>
      <c r="BR38" s="886"/>
      <c r="BS38" s="886"/>
      <c r="BT38" s="886"/>
      <c r="BU38" s="886"/>
      <c r="BV38" s="886"/>
      <c r="BW38" s="886"/>
      <c r="BX38" s="886"/>
      <c r="BY38" s="886"/>
      <c r="BZ38" s="886"/>
      <c r="CA38" s="886"/>
      <c r="CB38" s="886"/>
      <c r="CC38" s="886"/>
      <c r="CD38" s="886"/>
      <c r="CE38" s="886"/>
      <c r="CF38" s="886"/>
      <c r="CG38" s="886"/>
      <c r="CH38" s="886"/>
      <c r="CI38" s="886"/>
      <c r="CJ38" s="38"/>
      <c r="CK38" s="35"/>
      <c r="CL38" s="35"/>
      <c r="CM38" s="35"/>
      <c r="CN38" s="35"/>
      <c r="CO38" s="35"/>
      <c r="CP38" s="35"/>
      <c r="CQ38" s="35"/>
      <c r="CR38" s="35"/>
      <c r="CS38" s="35"/>
      <c r="CT38" s="35"/>
      <c r="CU38" s="35"/>
      <c r="CV38" s="35"/>
    </row>
    <row r="39" spans="1:102" ht="15" customHeight="1">
      <c r="A39" s="775"/>
      <c r="B39" s="776"/>
      <c r="C39" s="752" t="str">
        <f>入力シート!G41 &amp; ""</f>
        <v/>
      </c>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753"/>
      <c r="AG39" s="705" t="str">
        <f>IF(ISNA(入力シート!AA42),"",入力シート!AA42)</f>
        <v/>
      </c>
      <c r="AH39" s="686"/>
      <c r="AI39" s="686"/>
      <c r="AJ39" s="686"/>
      <c r="AK39" s="686"/>
      <c r="AL39" s="686"/>
      <c r="AM39" s="686"/>
      <c r="AN39" s="686"/>
      <c r="AO39" s="686"/>
      <c r="AP39" s="686"/>
      <c r="AQ39" s="686"/>
      <c r="AR39" s="686"/>
      <c r="AS39" s="686"/>
      <c r="AT39" s="686"/>
      <c r="AU39" s="686"/>
      <c r="AV39" s="686"/>
      <c r="AW39" s="686"/>
      <c r="AX39" s="686"/>
      <c r="AY39" s="686"/>
      <c r="AZ39" s="686"/>
      <c r="BA39" s="917"/>
      <c r="BB39" s="918"/>
      <c r="BC39" s="918"/>
      <c r="BD39" s="918"/>
      <c r="BE39" s="918"/>
      <c r="BF39" s="918"/>
      <c r="BG39" s="918"/>
      <c r="BH39" s="918"/>
      <c r="BI39" s="918"/>
      <c r="BJ39" s="918"/>
      <c r="BK39" s="918"/>
      <c r="BL39" s="922"/>
      <c r="BM39" s="24"/>
      <c r="BN39" s="887"/>
      <c r="BO39" s="887"/>
      <c r="BP39" s="887"/>
      <c r="BQ39" s="887"/>
      <c r="BR39" s="887"/>
      <c r="BS39" s="887"/>
      <c r="BT39" s="887"/>
      <c r="BU39" s="887"/>
      <c r="BV39" s="887"/>
      <c r="BW39" s="887"/>
      <c r="BX39" s="887"/>
      <c r="BY39" s="887"/>
      <c r="BZ39" s="887"/>
      <c r="CA39" s="887"/>
      <c r="CB39" s="887"/>
      <c r="CC39" s="887"/>
      <c r="CD39" s="887"/>
      <c r="CE39" s="887"/>
      <c r="CF39" s="887"/>
      <c r="CG39" s="887"/>
      <c r="CH39" s="887"/>
      <c r="CI39" s="887"/>
      <c r="CJ39" s="25"/>
      <c r="CK39" s="35"/>
      <c r="CL39" s="35"/>
      <c r="CM39" s="35"/>
      <c r="CN39" s="35"/>
      <c r="CO39" s="35"/>
      <c r="CP39" s="35"/>
      <c r="CQ39" s="35"/>
      <c r="CR39" s="35"/>
      <c r="CS39" s="35"/>
      <c r="CT39" s="35"/>
      <c r="CU39" s="35"/>
      <c r="CV39" s="35"/>
    </row>
    <row r="40" spans="1:102" ht="15" customHeight="1" thickBot="1">
      <c r="A40" s="777"/>
      <c r="B40" s="778"/>
      <c r="C40" s="754"/>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6"/>
      <c r="AG40" s="705"/>
      <c r="AH40" s="686"/>
      <c r="AI40" s="686"/>
      <c r="AJ40" s="686"/>
      <c r="AK40" s="686"/>
      <c r="AL40" s="686"/>
      <c r="AM40" s="686"/>
      <c r="AN40" s="686"/>
      <c r="AO40" s="686"/>
      <c r="AP40" s="686"/>
      <c r="AQ40" s="686"/>
      <c r="AR40" s="686"/>
      <c r="AS40" s="686"/>
      <c r="AT40" s="686"/>
      <c r="AU40" s="686"/>
      <c r="AV40" s="686"/>
      <c r="AW40" s="686"/>
      <c r="AX40" s="686"/>
      <c r="AY40" s="686"/>
      <c r="AZ40" s="686"/>
      <c r="BA40" s="919"/>
      <c r="BB40" s="920"/>
      <c r="BC40" s="920"/>
      <c r="BD40" s="920"/>
      <c r="BE40" s="920"/>
      <c r="BF40" s="920"/>
      <c r="BG40" s="920"/>
      <c r="BH40" s="920"/>
      <c r="BI40" s="920"/>
      <c r="BJ40" s="920"/>
      <c r="BK40" s="920"/>
      <c r="BL40" s="923"/>
      <c r="BM40" s="296"/>
      <c r="BN40" s="888"/>
      <c r="BO40" s="888"/>
      <c r="BP40" s="888"/>
      <c r="BQ40" s="888"/>
      <c r="BR40" s="888"/>
      <c r="BS40" s="888"/>
      <c r="BT40" s="888"/>
      <c r="BU40" s="888"/>
      <c r="BV40" s="888"/>
      <c r="BW40" s="888"/>
      <c r="BX40" s="888"/>
      <c r="BY40" s="888"/>
      <c r="BZ40" s="888"/>
      <c r="CA40" s="888"/>
      <c r="CB40" s="888"/>
      <c r="CC40" s="888"/>
      <c r="CD40" s="888"/>
      <c r="CE40" s="888"/>
      <c r="CF40" s="888"/>
      <c r="CG40" s="888"/>
      <c r="CH40" s="888"/>
      <c r="CI40" s="888"/>
      <c r="CJ40" s="289"/>
      <c r="CK40" s="35"/>
      <c r="CL40" s="35"/>
      <c r="CM40" s="35"/>
      <c r="CN40" s="35"/>
      <c r="CO40" s="35"/>
      <c r="CP40" s="35"/>
      <c r="CQ40" s="35"/>
      <c r="CR40" s="35"/>
      <c r="CS40" s="35"/>
      <c r="CT40" s="35"/>
      <c r="CU40" s="35"/>
      <c r="CV40" s="35"/>
    </row>
    <row r="41" spans="1:102" ht="15" customHeight="1" thickTop="1">
      <c r="A41" s="585" t="s">
        <v>207</v>
      </c>
      <c r="B41" s="586"/>
      <c r="C41" s="648" t="s">
        <v>88</v>
      </c>
      <c r="D41" s="649"/>
      <c r="E41" s="649"/>
      <c r="F41" s="649"/>
      <c r="G41" s="649"/>
      <c r="H41" s="649"/>
      <c r="I41" s="649"/>
      <c r="J41" s="649"/>
      <c r="K41" s="649"/>
      <c r="L41" s="649"/>
      <c r="M41" s="649"/>
      <c r="N41" s="649"/>
      <c r="O41" s="650"/>
      <c r="P41" s="765" t="s">
        <v>208</v>
      </c>
      <c r="Q41" s="767" t="s">
        <v>209</v>
      </c>
      <c r="R41" s="240"/>
      <c r="S41" s="641" t="s">
        <v>210</v>
      </c>
      <c r="T41" s="641"/>
      <c r="U41" s="641"/>
      <c r="V41" s="641"/>
      <c r="W41" s="641"/>
      <c r="X41" s="641"/>
      <c r="Y41" s="641"/>
      <c r="Z41" s="641"/>
      <c r="AA41" s="641"/>
      <c r="AB41" s="641"/>
      <c r="AC41" s="641"/>
      <c r="AD41" s="780" t="str">
        <f>IF(入力シート!AJ62,"(学生)","")</f>
        <v/>
      </c>
      <c r="AE41" s="763" t="s">
        <v>211</v>
      </c>
      <c r="AF41" s="891" t="s">
        <v>212</v>
      </c>
      <c r="AG41" s="924" t="s">
        <v>213</v>
      </c>
      <c r="AH41" s="641"/>
      <c r="AI41" s="641"/>
      <c r="AJ41" s="641"/>
      <c r="AK41" s="641"/>
      <c r="AL41" s="641"/>
      <c r="AM41" s="641"/>
      <c r="AN41" s="641"/>
      <c r="AO41" s="641"/>
      <c r="AP41" s="641"/>
      <c r="AQ41" s="641"/>
      <c r="AR41" s="641"/>
      <c r="AS41" s="641"/>
      <c r="AT41" s="641"/>
      <c r="AU41" s="641"/>
      <c r="AV41" s="925"/>
      <c r="AW41" s="136"/>
      <c r="AX41" s="137"/>
      <c r="AY41" s="138" t="s">
        <v>214</v>
      </c>
      <c r="AZ41" s="138"/>
      <c r="BA41" s="116"/>
      <c r="BB41" s="116"/>
      <c r="BC41" s="116"/>
      <c r="BD41" s="116"/>
      <c r="BE41" s="116"/>
      <c r="BF41" s="116"/>
      <c r="BG41" s="116"/>
      <c r="BH41" s="116"/>
      <c r="BI41" s="116"/>
      <c r="BJ41" s="116"/>
      <c r="BK41" s="116"/>
      <c r="BL41" s="116"/>
      <c r="BM41" s="116"/>
    </row>
    <row r="42" spans="1:102" ht="15" customHeight="1">
      <c r="A42" s="585"/>
      <c r="B42" s="586"/>
      <c r="C42" s="115"/>
      <c r="D42" s="4"/>
      <c r="E42" s="4"/>
      <c r="F42" s="4"/>
      <c r="G42" s="4"/>
      <c r="H42" s="4"/>
      <c r="I42" s="4"/>
      <c r="J42" s="4"/>
      <c r="K42" s="4"/>
      <c r="L42" s="4"/>
      <c r="M42" s="4"/>
      <c r="N42" s="4"/>
      <c r="O42" s="104"/>
      <c r="P42" s="765"/>
      <c r="Q42" s="767"/>
      <c r="R42" s="8"/>
      <c r="S42" s="612" t="str">
        <f>入力シート!AE52</f>
        <v/>
      </c>
      <c r="T42" s="612"/>
      <c r="U42" s="612"/>
      <c r="V42" s="612"/>
      <c r="W42" s="4" t="s">
        <v>15</v>
      </c>
      <c r="X42" s="589" t="str">
        <f>入力シート!AC52 &amp; ""</f>
        <v/>
      </c>
      <c r="Y42" s="589"/>
      <c r="Z42" s="628" t="s">
        <v>156</v>
      </c>
      <c r="AA42" s="589" t="str">
        <f>入力シート!AD52 &amp; ""</f>
        <v/>
      </c>
      <c r="AB42" s="589"/>
      <c r="AC42" s="628" t="s">
        <v>17</v>
      </c>
      <c r="AD42" s="781"/>
      <c r="AE42" s="763"/>
      <c r="AF42" s="891"/>
      <c r="AG42" s="8"/>
      <c r="AH42" s="4"/>
      <c r="AI42" s="4"/>
      <c r="AJ42" s="4"/>
      <c r="AK42" s="4"/>
      <c r="AL42" s="4"/>
      <c r="AM42" s="4"/>
      <c r="AN42" s="4"/>
      <c r="AO42" s="4"/>
      <c r="AP42" s="4"/>
      <c r="AQ42" s="4"/>
      <c r="AR42" s="4"/>
      <c r="AS42" s="4"/>
      <c r="AT42" s="4"/>
      <c r="AU42" s="4"/>
      <c r="AV42" s="124"/>
      <c r="AW42" s="889" t="s">
        <v>215</v>
      </c>
      <c r="AX42" s="889"/>
      <c r="AY42" s="889"/>
      <c r="AZ42" s="889"/>
      <c r="BA42" s="889"/>
      <c r="BB42" s="889"/>
      <c r="BC42" s="889"/>
      <c r="BD42" s="889"/>
      <c r="BE42" s="889"/>
      <c r="BF42" s="889"/>
      <c r="BG42" s="889"/>
      <c r="BH42" s="889"/>
      <c r="BI42" s="889"/>
      <c r="BJ42" s="889"/>
      <c r="BK42" s="889"/>
      <c r="BL42" s="889"/>
      <c r="BM42" s="889"/>
      <c r="BN42" s="889"/>
    </row>
    <row r="43" spans="1:102" ht="15" customHeight="1">
      <c r="A43" s="585"/>
      <c r="B43" s="586"/>
      <c r="C43" s="115"/>
      <c r="D43" s="612" t="str">
        <f>入力シート!AE48</f>
        <v/>
      </c>
      <c r="E43" s="612"/>
      <c r="F43" s="612"/>
      <c r="G43" s="612"/>
      <c r="H43" s="4" t="s">
        <v>15</v>
      </c>
      <c r="I43" s="589" t="str">
        <f>入力シート!AC48 &amp; ""</f>
        <v/>
      </c>
      <c r="J43" s="589"/>
      <c r="K43" s="4" t="s">
        <v>156</v>
      </c>
      <c r="L43" s="589" t="str">
        <f>入力シート!AD48 &amp; ""</f>
        <v/>
      </c>
      <c r="M43" s="589"/>
      <c r="N43" s="4" t="s">
        <v>17</v>
      </c>
      <c r="O43" s="104"/>
      <c r="P43" s="765"/>
      <c r="Q43" s="767"/>
      <c r="R43" s="8"/>
      <c r="S43" s="640" t="str">
        <f>入力シート!AE52</f>
        <v/>
      </c>
      <c r="T43" s="640"/>
      <c r="U43" s="640"/>
      <c r="V43" s="640"/>
      <c r="W43" s="640"/>
      <c r="X43" s="589"/>
      <c r="Y43" s="589"/>
      <c r="Z43" s="795"/>
      <c r="AA43" s="798"/>
      <c r="AB43" s="798"/>
      <c r="AC43" s="795"/>
      <c r="AD43" s="781"/>
      <c r="AE43" s="763"/>
      <c r="AF43" s="891"/>
      <c r="AG43" s="8"/>
      <c r="AH43" s="218"/>
      <c r="AI43" s="612" t="str">
        <f>入力シート!AE57</f>
        <v/>
      </c>
      <c r="AJ43" s="612"/>
      <c r="AK43" s="612"/>
      <c r="AL43" s="4" t="s">
        <v>15</v>
      </c>
      <c r="AM43" s="4"/>
      <c r="AN43" s="589" t="str">
        <f>入力シート!AC56 &amp; ""</f>
        <v/>
      </c>
      <c r="AO43" s="589"/>
      <c r="AP43" s="4" t="s">
        <v>156</v>
      </c>
      <c r="AQ43" s="4"/>
      <c r="AR43" s="589" t="str">
        <f>入力シート!AD56 &amp; ""</f>
        <v/>
      </c>
      <c r="AS43" s="589"/>
      <c r="AT43" s="4" t="s">
        <v>17</v>
      </c>
      <c r="AU43" s="1"/>
      <c r="AV43" s="128"/>
      <c r="AW43" s="889"/>
      <c r="AX43" s="889"/>
      <c r="AY43" s="889"/>
      <c r="AZ43" s="889"/>
      <c r="BA43" s="889"/>
      <c r="BB43" s="889"/>
      <c r="BC43" s="889"/>
      <c r="BD43" s="889"/>
      <c r="BE43" s="889"/>
      <c r="BF43" s="889"/>
      <c r="BG43" s="889"/>
      <c r="BH43" s="889"/>
      <c r="BI43" s="889"/>
      <c r="BJ43" s="889"/>
      <c r="BK43" s="889"/>
      <c r="BL43" s="889"/>
      <c r="BM43" s="889"/>
      <c r="BN43" s="889"/>
      <c r="BO43" s="894" t="s">
        <v>216</v>
      </c>
      <c r="BP43" s="895"/>
      <c r="BQ43" s="895"/>
      <c r="BR43" s="895"/>
      <c r="BS43" s="895"/>
      <c r="BT43" s="895"/>
      <c r="BU43" s="895"/>
      <c r="BV43" s="895"/>
      <c r="BW43" s="895"/>
      <c r="BX43" s="896"/>
      <c r="CA43" s="862" t="s">
        <v>217</v>
      </c>
      <c r="CB43" s="862"/>
      <c r="CC43" s="862"/>
      <c r="CD43" s="862"/>
      <c r="CE43" s="862"/>
      <c r="CF43" s="862"/>
      <c r="CG43" s="862"/>
      <c r="CH43" s="862"/>
      <c r="CI43" s="862"/>
      <c r="CJ43" s="862"/>
      <c r="CL43" s="9"/>
      <c r="CM43" s="9"/>
      <c r="CN43" s="9"/>
      <c r="CO43" s="9"/>
      <c r="CP43" s="9"/>
      <c r="CQ43" s="9"/>
      <c r="CR43" s="9"/>
      <c r="CS43" s="9"/>
      <c r="CT43" s="9"/>
      <c r="CU43" s="9"/>
      <c r="CV43" s="9"/>
      <c r="CW43" s="9"/>
      <c r="CX43" s="9"/>
    </row>
    <row r="44" spans="1:102" ht="15" customHeight="1">
      <c r="A44" s="585"/>
      <c r="B44" s="586"/>
      <c r="C44" s="26"/>
      <c r="D44" s="611" t="str">
        <f>入力シート!AE48</f>
        <v/>
      </c>
      <c r="E44" s="611"/>
      <c r="F44" s="611"/>
      <c r="G44" s="611"/>
      <c r="H44" s="611"/>
      <c r="I44" s="106"/>
      <c r="J44" s="106"/>
      <c r="K44" s="106"/>
      <c r="L44" s="106"/>
      <c r="M44" s="106"/>
      <c r="N44" s="106"/>
      <c r="O44" s="105"/>
      <c r="P44" s="766"/>
      <c r="Q44" s="768"/>
      <c r="R44" s="68"/>
      <c r="S44" s="794" t="str">
        <f>IF(入力シート!AA53,"■","□") &amp; " 従事可"</f>
        <v>□ 従事可</v>
      </c>
      <c r="T44" s="794"/>
      <c r="U44" s="794"/>
      <c r="V44" s="794"/>
      <c r="W44" s="794"/>
      <c r="X44" s="69" t="s">
        <v>147</v>
      </c>
      <c r="Y44" s="779" t="str">
        <f>IF(入力シート!AB53,"■","□") &amp; " 従事不可"</f>
        <v>□ 従事不可</v>
      </c>
      <c r="Z44" s="779"/>
      <c r="AA44" s="779"/>
      <c r="AB44" s="779"/>
      <c r="AC44" s="779"/>
      <c r="AD44" s="782"/>
      <c r="AE44" s="763"/>
      <c r="AF44" s="891"/>
      <c r="AG44" s="5"/>
      <c r="AH44" s="106"/>
      <c r="AI44" s="611" t="str">
        <f>入力シート!AE57</f>
        <v/>
      </c>
      <c r="AJ44" s="611"/>
      <c r="AK44" s="611"/>
      <c r="AL44" s="611"/>
      <c r="AM44" s="611"/>
      <c r="AN44" s="106"/>
      <c r="AO44" s="106"/>
      <c r="AP44" s="106"/>
      <c r="AQ44" s="106"/>
      <c r="AR44" s="106"/>
      <c r="AS44" s="106"/>
      <c r="AT44" s="106"/>
      <c r="AU44" s="106"/>
      <c r="AV44" s="129"/>
      <c r="AW44" s="889"/>
      <c r="AX44" s="889"/>
      <c r="AY44" s="889"/>
      <c r="AZ44" s="889"/>
      <c r="BA44" s="889"/>
      <c r="BB44" s="889"/>
      <c r="BC44" s="889"/>
      <c r="BD44" s="889"/>
      <c r="BE44" s="889"/>
      <c r="BF44" s="889"/>
      <c r="BG44" s="889"/>
      <c r="BH44" s="889"/>
      <c r="BI44" s="889"/>
      <c r="BJ44" s="889"/>
      <c r="BK44" s="889"/>
      <c r="BL44" s="889"/>
      <c r="BM44" s="889"/>
      <c r="BN44" s="889"/>
      <c r="BO44" s="894" t="s">
        <v>218</v>
      </c>
      <c r="BP44" s="895"/>
      <c r="BQ44" s="895"/>
      <c r="BR44" s="895"/>
      <c r="BS44" s="896"/>
      <c r="BT44" s="894" t="s">
        <v>219</v>
      </c>
      <c r="BU44" s="895"/>
      <c r="BV44" s="895"/>
      <c r="BW44" s="895"/>
      <c r="BX44" s="896"/>
      <c r="CA44" s="862" t="s">
        <v>220</v>
      </c>
      <c r="CB44" s="862"/>
      <c r="CC44" s="862"/>
      <c r="CD44" s="862"/>
      <c r="CE44" s="862"/>
      <c r="CF44" s="862" t="s">
        <v>221</v>
      </c>
      <c r="CG44" s="862"/>
      <c r="CH44" s="862"/>
      <c r="CI44" s="862"/>
      <c r="CJ44" s="862"/>
      <c r="CL44" s="9"/>
      <c r="CM44" s="9"/>
      <c r="CN44" s="9"/>
      <c r="CP44" s="9"/>
      <c r="CQ44" s="9"/>
      <c r="CR44" s="9"/>
      <c r="CS44" s="9"/>
      <c r="CT44" s="9"/>
      <c r="CU44" s="9"/>
      <c r="CV44" s="9"/>
      <c r="CW44" s="9"/>
      <c r="CX44" s="9"/>
    </row>
    <row r="45" spans="1:102" ht="15" customHeight="1">
      <c r="A45" s="585"/>
      <c r="B45" s="586"/>
      <c r="C45" s="590" t="s">
        <v>222</v>
      </c>
      <c r="D45" s="591"/>
      <c r="E45" s="591"/>
      <c r="F45" s="591"/>
      <c r="G45" s="591"/>
      <c r="H45" s="591"/>
      <c r="I45" s="591"/>
      <c r="J45" s="591"/>
      <c r="K45" s="591"/>
      <c r="L45" s="591"/>
      <c r="M45" s="591"/>
      <c r="N45" s="591"/>
      <c r="O45" s="592"/>
      <c r="P45" s="765" t="s">
        <v>223</v>
      </c>
      <c r="Q45" s="767" t="s">
        <v>224</v>
      </c>
      <c r="R45" s="750" t="s">
        <v>225</v>
      </c>
      <c r="S45" s="751"/>
      <c r="T45" s="751"/>
      <c r="U45" s="751"/>
      <c r="V45" s="751"/>
      <c r="W45" s="751"/>
      <c r="X45" s="751"/>
      <c r="Y45" s="751"/>
      <c r="Z45" s="751"/>
      <c r="AA45" s="751"/>
      <c r="AB45" s="751"/>
      <c r="AC45" s="751"/>
      <c r="AD45" s="796"/>
      <c r="AE45" s="763"/>
      <c r="AF45" s="891"/>
      <c r="AG45" s="651" t="s">
        <v>226</v>
      </c>
      <c r="AH45" s="644"/>
      <c r="AI45" s="644"/>
      <c r="AJ45" s="644"/>
      <c r="AK45" s="644"/>
      <c r="AL45" s="644"/>
      <c r="AM45" s="644"/>
      <c r="AN45" s="644"/>
      <c r="AO45" s="644"/>
      <c r="AP45" s="644"/>
      <c r="AQ45" s="644"/>
      <c r="AR45" s="644"/>
      <c r="AS45" s="644"/>
      <c r="AT45" s="644"/>
      <c r="AU45" s="644"/>
      <c r="AV45" s="893"/>
      <c r="AW45" s="889"/>
      <c r="AX45" s="889"/>
      <c r="AY45" s="889"/>
      <c r="AZ45" s="889"/>
      <c r="BA45" s="889"/>
      <c r="BB45" s="889"/>
      <c r="BC45" s="889"/>
      <c r="BD45" s="889"/>
      <c r="BE45" s="889"/>
      <c r="BF45" s="889"/>
      <c r="BG45" s="889"/>
      <c r="BH45" s="889"/>
      <c r="BI45" s="889"/>
      <c r="BJ45" s="889"/>
      <c r="BK45" s="889"/>
      <c r="BL45" s="889"/>
      <c r="BM45" s="889"/>
      <c r="BN45" s="889"/>
      <c r="BO45" s="16"/>
      <c r="BP45" s="17"/>
      <c r="BQ45" s="17"/>
      <c r="BR45" s="17"/>
      <c r="BS45" s="18"/>
      <c r="BT45" s="16"/>
      <c r="BU45" s="17"/>
      <c r="BV45" s="17"/>
      <c r="BW45" s="17"/>
      <c r="BX45" s="18"/>
      <c r="BY45" s="12"/>
      <c r="CA45" s="16"/>
      <c r="CB45" s="17"/>
      <c r="CC45" s="17"/>
      <c r="CD45" s="17"/>
      <c r="CE45" s="18"/>
      <c r="CF45" s="16"/>
      <c r="CG45" s="17"/>
      <c r="CH45" s="17"/>
      <c r="CI45" s="17"/>
      <c r="CJ45" s="18"/>
    </row>
    <row r="46" spans="1:102" ht="15" customHeight="1">
      <c r="A46" s="585"/>
      <c r="B46" s="586"/>
      <c r="C46" s="115"/>
      <c r="D46" s="4"/>
      <c r="E46" s="4"/>
      <c r="F46" s="4"/>
      <c r="G46" s="4"/>
      <c r="H46" s="4"/>
      <c r="I46" s="4"/>
      <c r="J46" s="4"/>
      <c r="K46" s="4"/>
      <c r="L46" s="4"/>
      <c r="M46" s="4"/>
      <c r="N46" s="4"/>
      <c r="O46" s="104"/>
      <c r="P46" s="765"/>
      <c r="Q46" s="767"/>
      <c r="R46" s="797"/>
      <c r="S46" s="645"/>
      <c r="T46" s="645"/>
      <c r="U46" s="645"/>
      <c r="V46" s="645"/>
      <c r="W46" s="645"/>
      <c r="X46" s="645"/>
      <c r="Y46" s="645"/>
      <c r="Z46" s="645"/>
      <c r="AA46" s="645"/>
      <c r="AB46" s="645"/>
      <c r="AC46" s="645"/>
      <c r="AD46" s="646"/>
      <c r="AE46" s="763"/>
      <c r="AF46" s="891"/>
      <c r="AG46" s="926" t="str">
        <f>入力シート!G57 &amp; ""</f>
        <v/>
      </c>
      <c r="AH46" s="927"/>
      <c r="AI46" s="927"/>
      <c r="AJ46" s="927"/>
      <c r="AK46" s="927"/>
      <c r="AL46" s="927"/>
      <c r="AM46" s="927"/>
      <c r="AN46" s="927"/>
      <c r="AO46" s="927"/>
      <c r="AP46" s="927"/>
      <c r="AQ46" s="927"/>
      <c r="AR46" s="927"/>
      <c r="AS46" s="927"/>
      <c r="AT46" s="927"/>
      <c r="AU46" s="927"/>
      <c r="AV46" s="928"/>
      <c r="AW46" s="889"/>
      <c r="AX46" s="889"/>
      <c r="AY46" s="889"/>
      <c r="AZ46" s="889"/>
      <c r="BA46" s="889"/>
      <c r="BB46" s="889"/>
      <c r="BC46" s="889"/>
      <c r="BD46" s="889"/>
      <c r="BE46" s="889"/>
      <c r="BF46" s="889"/>
      <c r="BG46" s="889"/>
      <c r="BH46" s="889"/>
      <c r="BI46" s="889"/>
      <c r="BJ46" s="889"/>
      <c r="BK46" s="889"/>
      <c r="BL46" s="889"/>
      <c r="BM46" s="889"/>
      <c r="BN46" s="889"/>
      <c r="BO46" s="12"/>
      <c r="BS46" s="13"/>
      <c r="BT46" s="12"/>
      <c r="BX46" s="13"/>
      <c r="BY46" s="685" t="s">
        <v>227</v>
      </c>
      <c r="BZ46" s="685"/>
      <c r="CA46" s="12"/>
      <c r="CB46" s="36"/>
      <c r="CC46" s="36"/>
      <c r="CE46" s="13"/>
      <c r="CF46" s="12"/>
      <c r="CJ46" s="13"/>
    </row>
    <row r="47" spans="1:102" ht="15" customHeight="1">
      <c r="A47" s="585"/>
      <c r="B47" s="586"/>
      <c r="C47" s="115"/>
      <c r="D47" s="612" t="str">
        <f>入力シート!AE49</f>
        <v/>
      </c>
      <c r="E47" s="612"/>
      <c r="F47" s="612"/>
      <c r="G47" s="612"/>
      <c r="H47" s="4" t="s">
        <v>15</v>
      </c>
      <c r="I47" s="589" t="str">
        <f>入力シート!AC49 &amp; ""</f>
        <v/>
      </c>
      <c r="J47" s="589"/>
      <c r="K47" s="4" t="s">
        <v>156</v>
      </c>
      <c r="L47" s="589" t="str">
        <f>入力シート!AD49 &amp; ""</f>
        <v/>
      </c>
      <c r="M47" s="589"/>
      <c r="N47" s="4" t="s">
        <v>17</v>
      </c>
      <c r="O47" s="104"/>
      <c r="P47" s="765"/>
      <c r="Q47" s="767"/>
      <c r="R47" s="8"/>
      <c r="S47" s="594" t="str">
        <f>IF(入力シート!AA45,"■","□") &amp; " 　有"</f>
        <v>□ 　有</v>
      </c>
      <c r="T47" s="594"/>
      <c r="U47" s="594"/>
      <c r="V47" s="594"/>
      <c r="W47" s="594"/>
      <c r="X47" s="4"/>
      <c r="Y47" s="594" t="str">
        <f>IF(入力シート!AB45,"■","□") &amp; " 　無"</f>
        <v>□ 　無</v>
      </c>
      <c r="Z47" s="594"/>
      <c r="AA47" s="594"/>
      <c r="AB47" s="594"/>
      <c r="AC47" s="594"/>
      <c r="AD47" s="104"/>
      <c r="AE47" s="763"/>
      <c r="AF47" s="891"/>
      <c r="AG47" s="926"/>
      <c r="AH47" s="927"/>
      <c r="AI47" s="927"/>
      <c r="AJ47" s="927"/>
      <c r="AK47" s="927"/>
      <c r="AL47" s="927"/>
      <c r="AM47" s="927"/>
      <c r="AN47" s="927"/>
      <c r="AO47" s="927"/>
      <c r="AP47" s="927"/>
      <c r="AQ47" s="927"/>
      <c r="AR47" s="927"/>
      <c r="AS47" s="927"/>
      <c r="AT47" s="927"/>
      <c r="AU47" s="927"/>
      <c r="AV47" s="928"/>
      <c r="AW47" s="889"/>
      <c r="AX47" s="889"/>
      <c r="AY47" s="889"/>
      <c r="AZ47" s="889"/>
      <c r="BA47" s="889"/>
      <c r="BB47" s="889"/>
      <c r="BC47" s="889"/>
      <c r="BD47" s="889"/>
      <c r="BE47" s="889"/>
      <c r="BF47" s="889"/>
      <c r="BG47" s="889"/>
      <c r="BH47" s="889"/>
      <c r="BI47" s="889"/>
      <c r="BJ47" s="889"/>
      <c r="BK47" s="889"/>
      <c r="BL47" s="889"/>
      <c r="BM47" s="889"/>
      <c r="BN47" s="889"/>
      <c r="BO47" s="12"/>
      <c r="BS47" s="13"/>
      <c r="BT47" s="12"/>
      <c r="BX47" s="13"/>
      <c r="CA47" s="34"/>
      <c r="CB47" s="36"/>
      <c r="CC47" s="36"/>
      <c r="CE47" s="13"/>
      <c r="CF47" s="12"/>
      <c r="CJ47" s="13"/>
    </row>
    <row r="48" spans="1:102" ht="15" customHeight="1" thickBot="1">
      <c r="A48" s="587"/>
      <c r="B48" s="588"/>
      <c r="C48" s="130"/>
      <c r="D48" s="639" t="str">
        <f>入力シート!AE49</f>
        <v/>
      </c>
      <c r="E48" s="639"/>
      <c r="F48" s="639"/>
      <c r="G48" s="639"/>
      <c r="H48" s="639"/>
      <c r="I48" s="131"/>
      <c r="J48" s="131"/>
      <c r="K48" s="131"/>
      <c r="L48" s="131"/>
      <c r="M48" s="131"/>
      <c r="N48" s="131"/>
      <c r="O48" s="132"/>
      <c r="P48" s="769"/>
      <c r="Q48" s="771"/>
      <c r="R48" s="133"/>
      <c r="S48" s="134"/>
      <c r="T48" s="134"/>
      <c r="U48" s="134"/>
      <c r="V48" s="134"/>
      <c r="W48" s="134"/>
      <c r="X48" s="134"/>
      <c r="Y48" s="134"/>
      <c r="Z48" s="134"/>
      <c r="AA48" s="134"/>
      <c r="AB48" s="134"/>
      <c r="AC48" s="134"/>
      <c r="AD48" s="135"/>
      <c r="AE48" s="764"/>
      <c r="AF48" s="892"/>
      <c r="AG48" s="929"/>
      <c r="AH48" s="930"/>
      <c r="AI48" s="930"/>
      <c r="AJ48" s="930"/>
      <c r="AK48" s="930"/>
      <c r="AL48" s="930"/>
      <c r="AM48" s="930"/>
      <c r="AN48" s="930"/>
      <c r="AO48" s="930"/>
      <c r="AP48" s="930"/>
      <c r="AQ48" s="930"/>
      <c r="AR48" s="930"/>
      <c r="AS48" s="930"/>
      <c r="AT48" s="930"/>
      <c r="AU48" s="930"/>
      <c r="AV48" s="931"/>
      <c r="AW48" s="889"/>
      <c r="AX48" s="889"/>
      <c r="AY48" s="889"/>
      <c r="AZ48" s="889"/>
      <c r="BA48" s="889"/>
      <c r="BB48" s="889"/>
      <c r="BC48" s="889"/>
      <c r="BD48" s="889"/>
      <c r="BE48" s="889"/>
      <c r="BF48" s="889"/>
      <c r="BG48" s="889"/>
      <c r="BH48" s="889"/>
      <c r="BI48" s="889"/>
      <c r="BJ48" s="889"/>
      <c r="BK48" s="889"/>
      <c r="BL48" s="889"/>
      <c r="BM48" s="889"/>
      <c r="BN48" s="889"/>
      <c r="BO48" s="15"/>
      <c r="BP48" s="10"/>
      <c r="BQ48" s="10"/>
      <c r="BR48" s="10"/>
      <c r="BS48" s="14"/>
      <c r="BT48" s="15"/>
      <c r="BU48" s="10"/>
      <c r="BV48" s="10"/>
      <c r="BW48" s="10"/>
      <c r="BX48" s="14"/>
      <c r="BY48" s="12"/>
      <c r="CA48" s="15"/>
      <c r="CB48" s="10"/>
      <c r="CC48" s="10"/>
      <c r="CD48" s="10"/>
      <c r="CE48" s="14"/>
      <c r="CF48" s="15"/>
      <c r="CG48" s="10"/>
      <c r="CH48" s="10"/>
      <c r="CI48" s="10"/>
      <c r="CJ48" s="14"/>
    </row>
    <row r="49" spans="1:88" ht="18" customHeight="1" thickTop="1">
      <c r="A49" s="649" t="s">
        <v>228</v>
      </c>
      <c r="B49" s="649"/>
      <c r="C49" s="649"/>
      <c r="D49" s="649"/>
      <c r="E49" s="649"/>
      <c r="F49" s="649"/>
      <c r="G49" s="649"/>
      <c r="H49" s="649"/>
      <c r="I49" s="649"/>
      <c r="J49" s="649"/>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c r="AP49" s="649"/>
      <c r="AQ49" s="649"/>
      <c r="AR49" s="649"/>
      <c r="AS49" s="649"/>
      <c r="AT49" s="649"/>
      <c r="AU49" s="649"/>
      <c r="AV49" s="649"/>
      <c r="AW49" s="649"/>
      <c r="AX49" s="649"/>
      <c r="AY49" s="649"/>
      <c r="AZ49" s="649"/>
      <c r="BA49" s="649"/>
      <c r="BB49" s="649"/>
      <c r="BC49" s="649"/>
      <c r="BD49" s="649"/>
      <c r="BE49" s="649"/>
      <c r="BF49" s="649"/>
      <c r="BG49" s="649"/>
      <c r="BH49" s="649"/>
      <c r="BI49" s="649"/>
      <c r="BJ49" s="649"/>
      <c r="BK49" s="649"/>
      <c r="BL49" s="649"/>
      <c r="BM49" s="649"/>
      <c r="BN49" s="649"/>
      <c r="BO49" s="649"/>
      <c r="BP49" s="649"/>
      <c r="BQ49" s="649"/>
      <c r="BR49" s="649"/>
      <c r="BS49" s="649"/>
      <c r="BT49" s="649"/>
      <c r="BU49" s="649"/>
      <c r="BV49" s="649"/>
      <c r="BW49" s="649"/>
      <c r="BX49" s="649"/>
      <c r="BY49" s="649"/>
      <c r="BZ49" s="649"/>
      <c r="CA49" s="649"/>
      <c r="CB49" s="649"/>
      <c r="CC49" s="649"/>
      <c r="CD49" s="649"/>
      <c r="CE49" s="649"/>
      <c r="CF49" s="649"/>
      <c r="CG49" s="649"/>
      <c r="CH49" s="649"/>
      <c r="CI49" s="649"/>
      <c r="CJ49" s="649"/>
    </row>
  </sheetData>
  <sheetProtection selectLockedCells="1" selectUnlockedCells="1"/>
  <mergeCells count="245">
    <mergeCell ref="AF41:AF48"/>
    <mergeCell ref="AN43:AO43"/>
    <mergeCell ref="AR43:AS43"/>
    <mergeCell ref="AG45:AV45"/>
    <mergeCell ref="BT44:BX44"/>
    <mergeCell ref="BT29:BZ37"/>
    <mergeCell ref="AS32:AZ35"/>
    <mergeCell ref="AV37:AZ37"/>
    <mergeCell ref="BO44:BS44"/>
    <mergeCell ref="BO43:BX43"/>
    <mergeCell ref="AV36:AZ36"/>
    <mergeCell ref="AS36:AU37"/>
    <mergeCell ref="AM31:AO31"/>
    <mergeCell ref="AX30:AZ31"/>
    <mergeCell ref="BM29:BS37"/>
    <mergeCell ref="BA29:BF29"/>
    <mergeCell ref="BG29:BL29"/>
    <mergeCell ref="BA30:BF40"/>
    <mergeCell ref="BG30:BL40"/>
    <mergeCell ref="AG39:AZ40"/>
    <mergeCell ref="AG41:AV41"/>
    <mergeCell ref="AG46:AV48"/>
    <mergeCell ref="AC32:AD33"/>
    <mergeCell ref="AC34:AD35"/>
    <mergeCell ref="AC36:AD37"/>
    <mergeCell ref="AP32:AR33"/>
    <mergeCell ref="AK30:AO30"/>
    <mergeCell ref="AK31:AL31"/>
    <mergeCell ref="AE30:AJ31"/>
    <mergeCell ref="AF27:AQ29"/>
    <mergeCell ref="AC30:AD31"/>
    <mergeCell ref="CA29:CJ37"/>
    <mergeCell ref="BA25:BL26"/>
    <mergeCell ref="CA44:CE44"/>
    <mergeCell ref="CA27:CJ28"/>
    <mergeCell ref="BY46:BZ46"/>
    <mergeCell ref="AG38:AZ38"/>
    <mergeCell ref="BA27:BL28"/>
    <mergeCell ref="BM27:BZ28"/>
    <mergeCell ref="AK34:AO35"/>
    <mergeCell ref="AK36:AO37"/>
    <mergeCell ref="AG32:AJ33"/>
    <mergeCell ref="AG34:AJ35"/>
    <mergeCell ref="AG36:AJ36"/>
    <mergeCell ref="AH37:AI37"/>
    <mergeCell ref="AS30:AW31"/>
    <mergeCell ref="AS27:AZ29"/>
    <mergeCell ref="AP30:AR30"/>
    <mergeCell ref="AP31:AR31"/>
    <mergeCell ref="AP34:AR35"/>
    <mergeCell ref="BN38:CI40"/>
    <mergeCell ref="CA43:CJ43"/>
    <mergeCell ref="AW42:BN48"/>
    <mergeCell ref="CF44:CJ44"/>
    <mergeCell ref="BM25:BZ26"/>
    <mergeCell ref="K5:L7"/>
    <mergeCell ref="B16:AZ18"/>
    <mergeCell ref="C20:AZ21"/>
    <mergeCell ref="AQ22:AS22"/>
    <mergeCell ref="C19:AZ19"/>
    <mergeCell ref="G22:I22"/>
    <mergeCell ref="S11:W12"/>
    <mergeCell ref="S10:W10"/>
    <mergeCell ref="CI25:CJ26"/>
    <mergeCell ref="AU22:AZ22"/>
    <mergeCell ref="AK22:AO22"/>
    <mergeCell ref="AG22:AJ22"/>
    <mergeCell ref="BM24:BZ24"/>
    <mergeCell ref="E5:F7"/>
    <mergeCell ref="Y6:AD6"/>
    <mergeCell ref="AY5:AZ7"/>
    <mergeCell ref="X7:AB7"/>
    <mergeCell ref="A26:B26"/>
    <mergeCell ref="A11:R12"/>
    <mergeCell ref="X10:AJ10"/>
    <mergeCell ref="Y8:AC8"/>
    <mergeCell ref="M5:N7"/>
    <mergeCell ref="O5:P7"/>
    <mergeCell ref="CA24:CJ24"/>
    <mergeCell ref="C1:AJ1"/>
    <mergeCell ref="C2:AJ2"/>
    <mergeCell ref="A3:AZ3"/>
    <mergeCell ref="A4:R4"/>
    <mergeCell ref="S4:W4"/>
    <mergeCell ref="AK4:AZ4"/>
    <mergeCell ref="X4:AJ4"/>
    <mergeCell ref="AD7:AE7"/>
    <mergeCell ref="A23:B25"/>
    <mergeCell ref="Y13:AC13"/>
    <mergeCell ref="AE13:AI13"/>
    <mergeCell ref="AG7:AH7"/>
    <mergeCell ref="A5:B7"/>
    <mergeCell ref="A8:R8"/>
    <mergeCell ref="C5:D7"/>
    <mergeCell ref="I5:J7"/>
    <mergeCell ref="T8:V8"/>
    <mergeCell ref="AK5:AL7"/>
    <mergeCell ref="AM5:AN7"/>
    <mergeCell ref="AO5:AP7"/>
    <mergeCell ref="AQ5:AR7"/>
    <mergeCell ref="AS5:AT7"/>
    <mergeCell ref="AU5:AV7"/>
    <mergeCell ref="AW5:AX7"/>
    <mergeCell ref="Q45:Q48"/>
    <mergeCell ref="X32:Y33"/>
    <mergeCell ref="AP36:AR37"/>
    <mergeCell ref="A27:B40"/>
    <mergeCell ref="N33:P34"/>
    <mergeCell ref="N30:O30"/>
    <mergeCell ref="Y44:AC44"/>
    <mergeCell ref="AD41:AD44"/>
    <mergeCell ref="A9:R10"/>
    <mergeCell ref="A19:B22"/>
    <mergeCell ref="C22:E22"/>
    <mergeCell ref="C23:AZ26"/>
    <mergeCell ref="K22:N22"/>
    <mergeCell ref="A13:R15"/>
    <mergeCell ref="S44:W44"/>
    <mergeCell ref="AC42:AC43"/>
    <mergeCell ref="R45:AD46"/>
    <mergeCell ref="S47:W47"/>
    <mergeCell ref="Y47:AC47"/>
    <mergeCell ref="X42:Y43"/>
    <mergeCell ref="Z42:Z43"/>
    <mergeCell ref="AA42:AB43"/>
    <mergeCell ref="K35:N36"/>
    <mergeCell ref="X30:Y31"/>
    <mergeCell ref="CA25:CB26"/>
    <mergeCell ref="CE25:CF26"/>
    <mergeCell ref="CF22:CG23"/>
    <mergeCell ref="CI22:CJ23"/>
    <mergeCell ref="CC25:CD26"/>
    <mergeCell ref="CG25:CH26"/>
    <mergeCell ref="CH22:CH23"/>
    <mergeCell ref="A49:CJ49"/>
    <mergeCell ref="Q27:AD27"/>
    <mergeCell ref="C38:AF38"/>
    <mergeCell ref="C39:AF40"/>
    <mergeCell ref="Z30:AB31"/>
    <mergeCell ref="Z32:AB33"/>
    <mergeCell ref="Z34:AB35"/>
    <mergeCell ref="Z36:AB37"/>
    <mergeCell ref="U30:W31"/>
    <mergeCell ref="U32:W33"/>
    <mergeCell ref="U34:W35"/>
    <mergeCell ref="U36:W37"/>
    <mergeCell ref="AE41:AE48"/>
    <mergeCell ref="P41:P44"/>
    <mergeCell ref="Q41:Q44"/>
    <mergeCell ref="P45:P48"/>
    <mergeCell ref="BA20:BT23"/>
    <mergeCell ref="BR4:BY4"/>
    <mergeCell ref="BA7:BQ7"/>
    <mergeCell ref="BR7:BZ7"/>
    <mergeCell ref="BA5:BZ6"/>
    <mergeCell ref="CA22:CE23"/>
    <mergeCell ref="CA20:CE21"/>
    <mergeCell ref="BU21:BZ23"/>
    <mergeCell ref="BG11:BH13"/>
    <mergeCell ref="CA19:CJ19"/>
    <mergeCell ref="CA7:CD9"/>
    <mergeCell ref="CA4:CD6"/>
    <mergeCell ref="CE8:CF8"/>
    <mergeCell ref="BN10:BZ10"/>
    <mergeCell ref="BA10:BM10"/>
    <mergeCell ref="BR8:BZ9"/>
    <mergeCell ref="BJ11:BK13"/>
    <mergeCell ref="BA8:BQ9"/>
    <mergeCell ref="BL11:BL13"/>
    <mergeCell ref="BF11:BF12"/>
    <mergeCell ref="BA16:BZ16"/>
    <mergeCell ref="BU19:BZ19"/>
    <mergeCell ref="BA19:BT19"/>
    <mergeCell ref="U28:Y29"/>
    <mergeCell ref="Z28:AD29"/>
    <mergeCell ref="BB13:BF13"/>
    <mergeCell ref="AK32:AO33"/>
    <mergeCell ref="BA24:BL24"/>
    <mergeCell ref="C33:F34"/>
    <mergeCell ref="D35:G36"/>
    <mergeCell ref="BA3:CJ3"/>
    <mergeCell ref="CE5:CF5"/>
    <mergeCell ref="CH5:CJ5"/>
    <mergeCell ref="CH8:CJ8"/>
    <mergeCell ref="BA17:BZ18"/>
    <mergeCell ref="CA16:CJ16"/>
    <mergeCell ref="BU20:BZ20"/>
    <mergeCell ref="CA17:CJ18"/>
    <mergeCell ref="CF20:CJ21"/>
    <mergeCell ref="BI11:BI13"/>
    <mergeCell ref="BO12:BS12"/>
    <mergeCell ref="BT11:BU12"/>
    <mergeCell ref="BV11:BV12"/>
    <mergeCell ref="BW11:BX12"/>
    <mergeCell ref="BY11:BY12"/>
    <mergeCell ref="BO11:BR11"/>
    <mergeCell ref="BB11:BE12"/>
    <mergeCell ref="G5:H7"/>
    <mergeCell ref="T6:V6"/>
    <mergeCell ref="Q5:R7"/>
    <mergeCell ref="D44:H44"/>
    <mergeCell ref="D48:H48"/>
    <mergeCell ref="S43:W43"/>
    <mergeCell ref="S41:AC41"/>
    <mergeCell ref="Q30:S30"/>
    <mergeCell ref="Q32:S32"/>
    <mergeCell ref="Q34:S34"/>
    <mergeCell ref="Q36:S36"/>
    <mergeCell ref="X34:Y35"/>
    <mergeCell ref="X36:Y37"/>
    <mergeCell ref="O35:P36"/>
    <mergeCell ref="E30:F30"/>
    <mergeCell ref="G30:H30"/>
    <mergeCell ref="L47:M47"/>
    <mergeCell ref="C41:O41"/>
    <mergeCell ref="C30:D30"/>
    <mergeCell ref="G33:I34"/>
    <mergeCell ref="C35:C36"/>
    <mergeCell ref="Q33:T33"/>
    <mergeCell ref="Q35:T35"/>
    <mergeCell ref="C28:I29"/>
    <mergeCell ref="A41:B48"/>
    <mergeCell ref="I47:J47"/>
    <mergeCell ref="C45:O45"/>
    <mergeCell ref="I43:J43"/>
    <mergeCell ref="L43:M43"/>
    <mergeCell ref="S14:W15"/>
    <mergeCell ref="AK10:AZ15"/>
    <mergeCell ref="AE32:AF37"/>
    <mergeCell ref="AI44:AM44"/>
    <mergeCell ref="D43:G43"/>
    <mergeCell ref="S42:V42"/>
    <mergeCell ref="D47:G47"/>
    <mergeCell ref="AI43:AK43"/>
    <mergeCell ref="Q37:T37"/>
    <mergeCell ref="J30:M30"/>
    <mergeCell ref="J28:P29"/>
    <mergeCell ref="C27:P27"/>
    <mergeCell ref="Q28:T29"/>
    <mergeCell ref="Q31:T31"/>
    <mergeCell ref="J31:L31"/>
    <mergeCell ref="H35:I36"/>
    <mergeCell ref="C31:I31"/>
    <mergeCell ref="J33:M34"/>
    <mergeCell ref="J35:J36"/>
  </mergeCells>
  <phoneticPr fontId="1"/>
  <dataValidations count="1">
    <dataValidation type="list" allowBlank="1" showInputMessage="1" showErrorMessage="1" sqref="BA17:BZ18" xr:uid="{0B17CD22-EB81-4DDB-B857-7B9489DE0AF7}">
      <formula1>$CW$13:$CW$15</formula1>
    </dataValidation>
  </dataValidations>
  <printOptions horizontalCentered="1" verticalCentered="1"/>
  <pageMargins left="0.19685039370078741" right="0.19685039370078741" top="0.19685039370078741" bottom="0.19685039370078741" header="0.19685039370078741" footer="0.19685039370078741"/>
  <pageSetup paperSize="9" scale="78" orientation="landscape" r:id="rId1"/>
  <headerFooter alignWithMargins="0"/>
  <ignoredErrors>
    <ignoredError sqref="AM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X50"/>
  <sheetViews>
    <sheetView topLeftCell="AK1" zoomScaleNormal="100" workbookViewId="0">
      <selection activeCell="CT25" sqref="CT25"/>
    </sheetView>
  </sheetViews>
  <sheetFormatPr defaultColWidth="9" defaultRowHeight="12"/>
  <cols>
    <col min="1" max="1" width="1.125" style="11" customWidth="1"/>
    <col min="2" max="2" width="3.375" style="11" customWidth="1"/>
    <col min="3" max="11" width="2.125" style="11" customWidth="1"/>
    <col min="12" max="13" width="2" style="11" customWidth="1"/>
    <col min="14" max="18" width="2.125" style="11" customWidth="1"/>
    <col min="19" max="19" width="1.875" style="11" customWidth="1"/>
    <col min="20" max="20" width="2.5" style="11" customWidth="1"/>
    <col min="21" max="34" width="2.125" style="11" customWidth="1"/>
    <col min="35" max="35" width="3.875" style="11" customWidth="1"/>
    <col min="36" max="36" width="2.125" style="11" customWidth="1"/>
    <col min="37" max="52" width="1.5" style="11" customWidth="1"/>
    <col min="53" max="111" width="2.125" style="11" customWidth="1"/>
    <col min="112" max="16384" width="9" style="11"/>
  </cols>
  <sheetData>
    <row r="1" spans="1:102" ht="24">
      <c r="C1" s="799" t="s">
        <v>229</v>
      </c>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row>
    <row r="2" spans="1:102" ht="17.25" customHeight="1" thickBot="1">
      <c r="C2" s="645" t="s">
        <v>230</v>
      </c>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row>
    <row r="3" spans="1:102" ht="18.75" customHeight="1" thickTop="1">
      <c r="A3" s="800" t="s">
        <v>138</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c r="AW3" s="666"/>
      <c r="AX3" s="666"/>
      <c r="AY3" s="666"/>
      <c r="AZ3" s="666"/>
      <c r="BA3" s="665" t="s">
        <v>139</v>
      </c>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6"/>
      <c r="CC3" s="666"/>
      <c r="CD3" s="666"/>
      <c r="CE3" s="666"/>
      <c r="CF3" s="666"/>
      <c r="CG3" s="666"/>
      <c r="CH3" s="666"/>
      <c r="CI3" s="666"/>
      <c r="CJ3" s="667"/>
      <c r="CK3" s="36"/>
      <c r="CL3" s="36"/>
      <c r="CM3" s="36"/>
      <c r="CN3" s="36"/>
      <c r="CO3" s="36"/>
      <c r="CP3" s="36"/>
      <c r="CQ3" s="36"/>
      <c r="CR3" s="36"/>
      <c r="CS3" s="36"/>
      <c r="CT3" s="36"/>
      <c r="CU3" s="36"/>
      <c r="CV3" s="36"/>
      <c r="CW3" s="36"/>
      <c r="CX3" s="36"/>
    </row>
    <row r="4" spans="1:102" ht="15" customHeight="1">
      <c r="A4" s="802" t="s">
        <v>140</v>
      </c>
      <c r="B4" s="803"/>
      <c r="C4" s="803"/>
      <c r="D4" s="803"/>
      <c r="E4" s="803"/>
      <c r="F4" s="803"/>
      <c r="G4" s="803"/>
      <c r="H4" s="803"/>
      <c r="I4" s="803"/>
      <c r="J4" s="803"/>
      <c r="K4" s="803"/>
      <c r="L4" s="803"/>
      <c r="M4" s="803"/>
      <c r="N4" s="803"/>
      <c r="O4" s="803"/>
      <c r="P4" s="803"/>
      <c r="Q4" s="803"/>
      <c r="R4" s="804"/>
      <c r="S4" s="590" t="s">
        <v>27</v>
      </c>
      <c r="T4" s="591"/>
      <c r="U4" s="591"/>
      <c r="V4" s="591"/>
      <c r="W4" s="592"/>
      <c r="X4" s="808" t="s">
        <v>141</v>
      </c>
      <c r="Y4" s="809"/>
      <c r="Z4" s="809"/>
      <c r="AA4" s="809"/>
      <c r="AB4" s="809"/>
      <c r="AC4" s="809"/>
      <c r="AD4" s="809"/>
      <c r="AE4" s="809"/>
      <c r="AF4" s="809"/>
      <c r="AG4" s="809"/>
      <c r="AH4" s="809"/>
      <c r="AI4" s="809"/>
      <c r="AJ4" s="810"/>
      <c r="AK4" s="805" t="s">
        <v>142</v>
      </c>
      <c r="AL4" s="806"/>
      <c r="AM4" s="806"/>
      <c r="AN4" s="806"/>
      <c r="AO4" s="806"/>
      <c r="AP4" s="806"/>
      <c r="AQ4" s="806"/>
      <c r="AR4" s="806"/>
      <c r="AS4" s="806"/>
      <c r="AT4" s="806"/>
      <c r="AU4" s="806"/>
      <c r="AV4" s="806"/>
      <c r="AW4" s="806"/>
      <c r="AX4" s="806"/>
      <c r="AY4" s="806"/>
      <c r="AZ4" s="807"/>
      <c r="BA4" s="112" t="s">
        <v>143</v>
      </c>
      <c r="BB4" s="17"/>
      <c r="BC4" s="17"/>
      <c r="BD4" s="17"/>
      <c r="BE4" s="17"/>
      <c r="BF4" s="17"/>
      <c r="BG4" s="17"/>
      <c r="BH4" s="17"/>
      <c r="BI4" s="17"/>
      <c r="BJ4" s="17"/>
      <c r="BK4" s="17"/>
      <c r="BL4" s="17"/>
      <c r="BM4" s="17"/>
      <c r="BN4" s="17"/>
      <c r="BO4" s="17"/>
      <c r="BP4" s="17"/>
      <c r="BQ4" s="17"/>
      <c r="BR4" s="690" t="str">
        <f>指定登録依頼書①!BR4</f>
        <v>被ばく管理用記号　P4</v>
      </c>
      <c r="BS4" s="972"/>
      <c r="BT4" s="972"/>
      <c r="BU4" s="972"/>
      <c r="BV4" s="972"/>
      <c r="BW4" s="972"/>
      <c r="BX4" s="972"/>
      <c r="BY4" s="972"/>
      <c r="BZ4" s="294" t="str">
        <f>指定登録依頼書①!BZ4</f>
        <v>2</v>
      </c>
      <c r="CA4" s="719" t="s">
        <v>145</v>
      </c>
      <c r="CB4" s="720"/>
      <c r="CC4" s="720"/>
      <c r="CD4" s="721"/>
      <c r="CE4" s="117"/>
      <c r="CF4" s="117"/>
      <c r="CG4" s="117"/>
      <c r="CH4" s="117"/>
      <c r="CI4" s="117"/>
      <c r="CJ4" s="120"/>
      <c r="CK4" s="37"/>
      <c r="CL4" s="3"/>
    </row>
    <row r="5" spans="1:102" ht="15.75" customHeight="1">
      <c r="A5" s="813" t="str">
        <f>指定登録依頼書①!A5</f>
        <v/>
      </c>
      <c r="B5" s="635"/>
      <c r="C5" s="635" t="str">
        <f>指定登録依頼書①!C5</f>
        <v/>
      </c>
      <c r="D5" s="635"/>
      <c r="E5" s="837" t="s">
        <v>34</v>
      </c>
      <c r="F5" s="837"/>
      <c r="G5" s="635" t="str">
        <f>指定登録依頼書①!G5</f>
        <v/>
      </c>
      <c r="H5" s="635"/>
      <c r="I5" s="635" t="str">
        <f>指定登録依頼書①!I5</f>
        <v/>
      </c>
      <c r="J5" s="635"/>
      <c r="K5" s="635" t="str">
        <f>指定登録依頼書①!K5</f>
        <v/>
      </c>
      <c r="L5" s="635"/>
      <c r="M5" s="635" t="str">
        <f>指定登録依頼書①!M5</f>
        <v/>
      </c>
      <c r="N5" s="635"/>
      <c r="O5" s="635" t="str">
        <f>指定登録依頼書①!O5</f>
        <v/>
      </c>
      <c r="P5" s="635"/>
      <c r="Q5" s="635" t="str">
        <f>指定登録依頼書①!Q5</f>
        <v/>
      </c>
      <c r="R5" s="637"/>
      <c r="S5" s="118"/>
      <c r="T5" s="9"/>
      <c r="U5" s="9"/>
      <c r="V5" s="9"/>
      <c r="W5" s="119"/>
      <c r="X5" s="4"/>
      <c r="Y5" s="4"/>
      <c r="Z5" s="4"/>
      <c r="AA5" s="4"/>
      <c r="AB5" s="4"/>
      <c r="AD5" s="21"/>
      <c r="AE5" s="4"/>
      <c r="AG5" s="4"/>
      <c r="AH5" s="4"/>
      <c r="AJ5" s="104"/>
      <c r="AK5" s="816" t="str">
        <f>指定登録依頼書①!AK5</f>
        <v/>
      </c>
      <c r="AL5" s="817"/>
      <c r="AM5" s="820" t="str">
        <f>指定登録依頼書①!AM5</f>
        <v/>
      </c>
      <c r="AN5" s="817"/>
      <c r="AO5" s="820" t="str">
        <f>指定登録依頼書①!AO5</f>
        <v/>
      </c>
      <c r="AP5" s="817"/>
      <c r="AQ5" s="820" t="str">
        <f>指定登録依頼書①!AQ5</f>
        <v/>
      </c>
      <c r="AR5" s="817"/>
      <c r="AS5" s="820" t="str">
        <f>指定登録依頼書①!AS5</f>
        <v/>
      </c>
      <c r="AT5" s="817"/>
      <c r="AU5" s="820" t="str">
        <f>指定登録依頼書①!AU5</f>
        <v/>
      </c>
      <c r="AV5" s="817"/>
      <c r="AW5" s="820" t="str">
        <f>指定登録依頼書①!AW5</f>
        <v/>
      </c>
      <c r="AX5" s="817"/>
      <c r="AY5" s="820" t="str">
        <f>指定登録依頼書①!AY5</f>
        <v/>
      </c>
      <c r="AZ5" s="840"/>
      <c r="BA5" s="692" t="str">
        <f>指定登録依頼書①!BA5</f>
        <v>研究企画部（施設共用：γ・電子線照射施設）</v>
      </c>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4"/>
      <c r="CA5" s="722"/>
      <c r="CB5" s="723"/>
      <c r="CC5" s="723"/>
      <c r="CD5" s="724"/>
      <c r="CE5" s="668" t="str">
        <f>指定登録依頼書①!CE5</f>
        <v>□要</v>
      </c>
      <c r="CF5" s="668"/>
      <c r="CG5" s="9" t="s">
        <v>147</v>
      </c>
      <c r="CH5" s="645" t="str">
        <f>指定登録依頼書①!CH5</f>
        <v>■不要</v>
      </c>
      <c r="CI5" s="645"/>
      <c r="CJ5" s="669"/>
      <c r="CL5" s="33"/>
      <c r="CM5" s="33"/>
      <c r="CN5" s="33"/>
      <c r="CO5" s="33"/>
      <c r="CP5" s="33"/>
      <c r="CS5" s="32"/>
      <c r="CT5" s="32"/>
      <c r="CU5" s="32"/>
      <c r="CV5" s="32"/>
      <c r="CW5" s="32"/>
    </row>
    <row r="6" spans="1:102" ht="15.75" customHeight="1">
      <c r="A6" s="813"/>
      <c r="B6" s="635"/>
      <c r="C6" s="635"/>
      <c r="D6" s="635"/>
      <c r="E6" s="837"/>
      <c r="F6" s="837"/>
      <c r="G6" s="635"/>
      <c r="H6" s="635"/>
      <c r="I6" s="635"/>
      <c r="J6" s="635"/>
      <c r="K6" s="635"/>
      <c r="L6" s="635"/>
      <c r="M6" s="635"/>
      <c r="N6" s="635"/>
      <c r="O6" s="635"/>
      <c r="P6" s="635"/>
      <c r="Q6" s="635"/>
      <c r="R6" s="637"/>
      <c r="S6" s="118"/>
      <c r="T6" s="594" t="str">
        <f>指定登録依頼書①!T6</f>
        <v>□ 有</v>
      </c>
      <c r="U6" s="594"/>
      <c r="V6" s="594"/>
      <c r="W6" s="119"/>
      <c r="X6" s="4"/>
      <c r="Y6" s="944" t="str">
        <f>指定登録依頼書①!Y6</f>
        <v/>
      </c>
      <c r="Z6" s="944"/>
      <c r="AA6" s="944"/>
      <c r="AB6" s="944"/>
      <c r="AC6" s="944"/>
      <c r="AD6" s="944"/>
      <c r="AE6" s="4"/>
      <c r="AF6" s="4"/>
      <c r="AG6" s="4"/>
      <c r="AH6" s="4"/>
      <c r="AI6" s="4"/>
      <c r="AJ6" s="104"/>
      <c r="AK6" s="705"/>
      <c r="AL6" s="818"/>
      <c r="AM6" s="821"/>
      <c r="AN6" s="818"/>
      <c r="AO6" s="821"/>
      <c r="AP6" s="818"/>
      <c r="AQ6" s="821"/>
      <c r="AR6" s="818"/>
      <c r="AS6" s="821"/>
      <c r="AT6" s="818"/>
      <c r="AU6" s="821"/>
      <c r="AV6" s="818"/>
      <c r="AW6" s="821"/>
      <c r="AX6" s="818"/>
      <c r="AY6" s="821"/>
      <c r="AZ6" s="841"/>
      <c r="BA6" s="695"/>
      <c r="BB6" s="696"/>
      <c r="BC6" s="696"/>
      <c r="BD6" s="696"/>
      <c r="BE6" s="696"/>
      <c r="BF6" s="696"/>
      <c r="BG6" s="696"/>
      <c r="BH6" s="696"/>
      <c r="BI6" s="696"/>
      <c r="BJ6" s="696"/>
      <c r="BK6" s="696"/>
      <c r="BL6" s="696"/>
      <c r="BM6" s="696"/>
      <c r="BN6" s="696"/>
      <c r="BO6" s="696"/>
      <c r="BP6" s="696"/>
      <c r="BQ6" s="696"/>
      <c r="BR6" s="696"/>
      <c r="BS6" s="696"/>
      <c r="BT6" s="696"/>
      <c r="BU6" s="696"/>
      <c r="BV6" s="696"/>
      <c r="BW6" s="696"/>
      <c r="BX6" s="696"/>
      <c r="BY6" s="696"/>
      <c r="BZ6" s="697"/>
      <c r="CA6" s="725"/>
      <c r="CB6" s="726"/>
      <c r="CC6" s="726"/>
      <c r="CD6" s="727"/>
      <c r="CE6" s="114"/>
      <c r="CF6" s="114"/>
      <c r="CG6" s="114"/>
      <c r="CH6" s="39"/>
      <c r="CI6" s="39"/>
      <c r="CJ6" s="121"/>
      <c r="CK6" s="9"/>
      <c r="CL6" s="3"/>
    </row>
    <row r="7" spans="1:102" ht="15" customHeight="1">
      <c r="A7" s="814"/>
      <c r="B7" s="636"/>
      <c r="C7" s="636"/>
      <c r="D7" s="636"/>
      <c r="E7" s="838"/>
      <c r="F7" s="838"/>
      <c r="G7" s="636"/>
      <c r="H7" s="636"/>
      <c r="I7" s="636"/>
      <c r="J7" s="636"/>
      <c r="K7" s="636"/>
      <c r="L7" s="636"/>
      <c r="M7" s="636"/>
      <c r="N7" s="636"/>
      <c r="O7" s="636"/>
      <c r="P7" s="636"/>
      <c r="Q7" s="636"/>
      <c r="R7" s="638"/>
      <c r="S7" s="118"/>
      <c r="T7" s="9"/>
      <c r="U7" s="9" t="s">
        <v>147</v>
      </c>
      <c r="V7" s="9"/>
      <c r="W7" s="119"/>
      <c r="X7" s="4"/>
      <c r="Y7" s="686" t="str">
        <f>指定登録依頼書①!X7</f>
        <v xml:space="preserve"> </v>
      </c>
      <c r="Z7" s="686"/>
      <c r="AA7" s="686"/>
      <c r="AB7" s="686"/>
      <c r="AC7" s="36" t="s">
        <v>15</v>
      </c>
      <c r="AD7" s="686" t="str">
        <f>指定登録依頼書①!AD7</f>
        <v/>
      </c>
      <c r="AE7" s="686"/>
      <c r="AF7" s="36" t="s">
        <v>16</v>
      </c>
      <c r="AG7" s="686" t="str">
        <f>指定登録依頼書①!AG7</f>
        <v/>
      </c>
      <c r="AH7" s="686"/>
      <c r="AI7" s="36" t="s">
        <v>17</v>
      </c>
      <c r="AJ7" s="104"/>
      <c r="AK7" s="706"/>
      <c r="AL7" s="819"/>
      <c r="AM7" s="822"/>
      <c r="AN7" s="819"/>
      <c r="AO7" s="822"/>
      <c r="AP7" s="819"/>
      <c r="AQ7" s="822"/>
      <c r="AR7" s="819"/>
      <c r="AS7" s="822"/>
      <c r="AT7" s="819"/>
      <c r="AU7" s="822"/>
      <c r="AV7" s="819"/>
      <c r="AW7" s="822"/>
      <c r="AX7" s="819"/>
      <c r="AY7" s="822"/>
      <c r="AZ7" s="842"/>
      <c r="BA7" s="660" t="s">
        <v>148</v>
      </c>
      <c r="BB7" s="661"/>
      <c r="BC7" s="661"/>
      <c r="BD7" s="661"/>
      <c r="BE7" s="661"/>
      <c r="BF7" s="661"/>
      <c r="BG7" s="661"/>
      <c r="BH7" s="661"/>
      <c r="BI7" s="661"/>
      <c r="BJ7" s="661"/>
      <c r="BK7" s="661"/>
      <c r="BL7" s="661"/>
      <c r="BM7" s="661"/>
      <c r="BN7" s="661"/>
      <c r="BO7" s="661"/>
      <c r="BP7" s="661"/>
      <c r="BQ7" s="661"/>
      <c r="BR7" s="661" t="s">
        <v>36</v>
      </c>
      <c r="BS7" s="661"/>
      <c r="BT7" s="661"/>
      <c r="BU7" s="661"/>
      <c r="BV7" s="661"/>
      <c r="BW7" s="661"/>
      <c r="BX7" s="661"/>
      <c r="BY7" s="661"/>
      <c r="BZ7" s="606"/>
      <c r="CA7" s="710" t="s">
        <v>149</v>
      </c>
      <c r="CB7" s="711"/>
      <c r="CC7" s="711"/>
      <c r="CD7" s="712"/>
      <c r="CE7" s="117"/>
      <c r="CF7" s="117"/>
      <c r="CG7" s="117"/>
      <c r="CH7" s="113"/>
      <c r="CI7" s="113"/>
      <c r="CJ7" s="122"/>
      <c r="CK7" s="3"/>
      <c r="CL7" s="3"/>
    </row>
    <row r="8" spans="1:102" ht="15" customHeight="1">
      <c r="A8" s="815" t="s">
        <v>150</v>
      </c>
      <c r="B8" s="809"/>
      <c r="C8" s="809"/>
      <c r="D8" s="809"/>
      <c r="E8" s="809"/>
      <c r="F8" s="809"/>
      <c r="G8" s="809"/>
      <c r="H8" s="809"/>
      <c r="I8" s="809"/>
      <c r="J8" s="809"/>
      <c r="K8" s="809"/>
      <c r="L8" s="809"/>
      <c r="M8" s="809"/>
      <c r="N8" s="809"/>
      <c r="O8" s="809"/>
      <c r="P8" s="809"/>
      <c r="Q8" s="809"/>
      <c r="R8" s="810"/>
      <c r="S8" s="118"/>
      <c r="T8" s="594" t="str">
        <f>指定登録依頼書①!T8</f>
        <v>□ 無</v>
      </c>
      <c r="U8" s="594"/>
      <c r="V8" s="594"/>
      <c r="W8" s="119"/>
      <c r="X8" s="4"/>
      <c r="Y8" s="847" t="str">
        <f>指定登録依頼書①!Y8</f>
        <v/>
      </c>
      <c r="Z8" s="847"/>
      <c r="AA8" s="847"/>
      <c r="AB8" s="847"/>
      <c r="AC8" s="847"/>
      <c r="AD8" s="214"/>
      <c r="AE8" s="214"/>
      <c r="AF8" s="214"/>
      <c r="AG8" s="214"/>
      <c r="AH8" s="214"/>
      <c r="AI8" s="214"/>
      <c r="AJ8" s="104"/>
      <c r="AK8" s="98"/>
      <c r="AL8" s="86"/>
      <c r="AM8" s="86"/>
      <c r="AN8" s="86"/>
      <c r="AO8" s="86"/>
      <c r="AP8" s="86"/>
      <c r="AQ8" s="86"/>
      <c r="AR8" s="86"/>
      <c r="AS8" s="86"/>
      <c r="AT8" s="86"/>
      <c r="AU8" s="86"/>
      <c r="AV8" s="86"/>
      <c r="AW8" s="86"/>
      <c r="AX8" s="86"/>
      <c r="AY8" s="86"/>
      <c r="AZ8" s="100"/>
      <c r="BA8" s="733" t="str">
        <f>指定登録依頼書①!BA8</f>
        <v>島田　明彦</v>
      </c>
      <c r="BB8" s="734"/>
      <c r="BC8" s="734"/>
      <c r="BD8" s="734"/>
      <c r="BE8" s="734"/>
      <c r="BF8" s="734"/>
      <c r="BG8" s="734"/>
      <c r="BH8" s="734"/>
      <c r="BI8" s="734"/>
      <c r="BJ8" s="734"/>
      <c r="BK8" s="734"/>
      <c r="BL8" s="734"/>
      <c r="BM8" s="734"/>
      <c r="BN8" s="734"/>
      <c r="BO8" s="734"/>
      <c r="BP8" s="734"/>
      <c r="BQ8" s="734"/>
      <c r="BR8" s="729" t="str">
        <f>指定登録依頼書①!BR8</f>
        <v>027-335-6294</v>
      </c>
      <c r="BS8" s="729"/>
      <c r="BT8" s="729"/>
      <c r="BU8" s="729"/>
      <c r="BV8" s="729"/>
      <c r="BW8" s="729"/>
      <c r="BX8" s="729"/>
      <c r="BY8" s="729"/>
      <c r="BZ8" s="730"/>
      <c r="CA8" s="713"/>
      <c r="CB8" s="714"/>
      <c r="CC8" s="714"/>
      <c r="CD8" s="715"/>
      <c r="CE8" s="668" t="str">
        <f>指定登録依頼書①!CE8</f>
        <v>□要</v>
      </c>
      <c r="CF8" s="668"/>
      <c r="CG8" s="9" t="s">
        <v>147</v>
      </c>
      <c r="CH8" s="645" t="str">
        <f>指定登録依頼書①!CH8</f>
        <v>■不要</v>
      </c>
      <c r="CI8" s="645"/>
      <c r="CJ8" s="669"/>
      <c r="CL8" s="33"/>
      <c r="CM8" s="33"/>
      <c r="CN8" s="33"/>
      <c r="CO8" s="33"/>
      <c r="CP8" s="33"/>
      <c r="CS8" s="32"/>
      <c r="CT8" s="32"/>
      <c r="CU8" s="32"/>
      <c r="CV8" s="32"/>
      <c r="CW8" s="32"/>
    </row>
    <row r="9" spans="1:102" ht="15" customHeight="1">
      <c r="A9" s="783" t="str">
        <f>指定登録依頼書①!A9</f>
        <v xml:space="preserve"> </v>
      </c>
      <c r="B9" s="671"/>
      <c r="C9" s="671"/>
      <c r="D9" s="671"/>
      <c r="E9" s="671"/>
      <c r="F9" s="671"/>
      <c r="G9" s="671"/>
      <c r="H9" s="671"/>
      <c r="I9" s="671"/>
      <c r="J9" s="671"/>
      <c r="K9" s="671"/>
      <c r="L9" s="671"/>
      <c r="M9" s="671"/>
      <c r="N9" s="671"/>
      <c r="O9" s="671"/>
      <c r="P9" s="671"/>
      <c r="Q9" s="671"/>
      <c r="R9" s="753"/>
      <c r="S9" s="93"/>
      <c r="T9" s="94"/>
      <c r="U9" s="94"/>
      <c r="V9" s="94"/>
      <c r="W9" s="96"/>
      <c r="X9" s="106"/>
      <c r="Y9" s="106"/>
      <c r="Z9" s="106"/>
      <c r="AA9" s="106"/>
      <c r="AB9" s="106"/>
      <c r="AC9" s="106"/>
      <c r="AD9" s="106"/>
      <c r="AE9" s="106"/>
      <c r="AF9" s="106"/>
      <c r="AG9" s="106"/>
      <c r="AH9" s="106"/>
      <c r="AI9" s="106"/>
      <c r="AJ9" s="105"/>
      <c r="AK9" s="8"/>
      <c r="AL9" s="87"/>
      <c r="AM9" s="87"/>
      <c r="AN9" s="87"/>
      <c r="AO9" s="87"/>
      <c r="AP9" s="87"/>
      <c r="AQ9" s="87"/>
      <c r="AR9" s="87"/>
      <c r="AS9" s="87"/>
      <c r="AT9" s="87"/>
      <c r="AU9" s="87"/>
      <c r="AV9" s="87"/>
      <c r="AW9" s="87"/>
      <c r="AX9" s="87"/>
      <c r="AY9" s="87"/>
      <c r="AZ9" s="22"/>
      <c r="BA9" s="735"/>
      <c r="BB9" s="736"/>
      <c r="BC9" s="736"/>
      <c r="BD9" s="736"/>
      <c r="BE9" s="736"/>
      <c r="BF9" s="736"/>
      <c r="BG9" s="736"/>
      <c r="BH9" s="736"/>
      <c r="BI9" s="736"/>
      <c r="BJ9" s="736"/>
      <c r="BK9" s="736"/>
      <c r="BL9" s="736"/>
      <c r="BM9" s="736"/>
      <c r="BN9" s="736"/>
      <c r="BO9" s="736"/>
      <c r="BP9" s="736"/>
      <c r="BQ9" s="736"/>
      <c r="BR9" s="731"/>
      <c r="BS9" s="731"/>
      <c r="BT9" s="731"/>
      <c r="BU9" s="731"/>
      <c r="BV9" s="731"/>
      <c r="BW9" s="731"/>
      <c r="BX9" s="731"/>
      <c r="BY9" s="731"/>
      <c r="BZ9" s="732"/>
      <c r="CA9" s="716"/>
      <c r="CB9" s="717"/>
      <c r="CC9" s="717"/>
      <c r="CD9" s="718"/>
      <c r="CE9" s="114"/>
      <c r="CF9" s="114"/>
      <c r="CG9" s="114"/>
      <c r="CH9" s="114"/>
      <c r="CI9" s="114"/>
      <c r="CJ9" s="123"/>
      <c r="CK9" s="3"/>
      <c r="CL9" s="3"/>
    </row>
    <row r="10" spans="1:102" ht="18" customHeight="1">
      <c r="A10" s="784"/>
      <c r="B10" s="673"/>
      <c r="C10" s="673"/>
      <c r="D10" s="673"/>
      <c r="E10" s="673"/>
      <c r="F10" s="673"/>
      <c r="G10" s="673"/>
      <c r="H10" s="673"/>
      <c r="I10" s="673"/>
      <c r="J10" s="673"/>
      <c r="K10" s="673"/>
      <c r="L10" s="673"/>
      <c r="M10" s="673"/>
      <c r="N10" s="673"/>
      <c r="O10" s="673"/>
      <c r="P10" s="673"/>
      <c r="Q10" s="673"/>
      <c r="R10" s="770"/>
      <c r="S10" s="651" t="s">
        <v>152</v>
      </c>
      <c r="T10" s="644"/>
      <c r="U10" s="644"/>
      <c r="V10" s="644"/>
      <c r="W10" s="772"/>
      <c r="X10" s="728" t="s">
        <v>153</v>
      </c>
      <c r="Y10" s="661"/>
      <c r="Z10" s="661"/>
      <c r="AA10" s="661"/>
      <c r="AB10" s="661"/>
      <c r="AC10" s="661"/>
      <c r="AD10" s="661"/>
      <c r="AE10" s="661"/>
      <c r="AF10" s="661"/>
      <c r="AG10" s="661"/>
      <c r="AH10" s="661"/>
      <c r="AI10" s="661"/>
      <c r="AJ10" s="661"/>
      <c r="AK10" s="599" t="s">
        <v>154</v>
      </c>
      <c r="AL10" s="600"/>
      <c r="AM10" s="600"/>
      <c r="AN10" s="600"/>
      <c r="AO10" s="600"/>
      <c r="AP10" s="600"/>
      <c r="AQ10" s="600"/>
      <c r="AR10" s="600"/>
      <c r="AS10" s="600"/>
      <c r="AT10" s="600"/>
      <c r="AU10" s="600"/>
      <c r="AV10" s="600"/>
      <c r="AW10" s="600"/>
      <c r="AX10" s="600"/>
      <c r="AY10" s="600"/>
      <c r="AZ10" s="601"/>
      <c r="BA10" s="660" t="s">
        <v>117</v>
      </c>
      <c r="BB10" s="661"/>
      <c r="BC10" s="661"/>
      <c r="BD10" s="661"/>
      <c r="BE10" s="661"/>
      <c r="BF10" s="661"/>
      <c r="BG10" s="661"/>
      <c r="BH10" s="661"/>
      <c r="BI10" s="661"/>
      <c r="BJ10" s="661"/>
      <c r="BK10" s="661"/>
      <c r="BL10" s="661"/>
      <c r="BM10" s="606"/>
      <c r="BN10" s="728" t="s">
        <v>119</v>
      </c>
      <c r="BO10" s="661"/>
      <c r="BP10" s="661"/>
      <c r="BQ10" s="661"/>
      <c r="BR10" s="661"/>
      <c r="BS10" s="661"/>
      <c r="BT10" s="661"/>
      <c r="BU10" s="661"/>
      <c r="BV10" s="661"/>
      <c r="BW10" s="661"/>
      <c r="BX10" s="661"/>
      <c r="BY10" s="661"/>
      <c r="BZ10" s="606"/>
      <c r="CA10" s="97"/>
      <c r="CB10" s="95"/>
      <c r="CC10" s="95"/>
      <c r="CD10" s="95"/>
      <c r="CE10" s="95"/>
      <c r="CF10" s="95"/>
      <c r="CG10" s="95"/>
      <c r="CH10" s="95"/>
      <c r="CI10" s="95"/>
      <c r="CJ10" s="139"/>
      <c r="CK10" s="4"/>
      <c r="CL10" s="4"/>
    </row>
    <row r="11" spans="1:102" ht="15" customHeight="1">
      <c r="A11" s="845" t="s">
        <v>155</v>
      </c>
      <c r="B11" s="751"/>
      <c r="C11" s="751"/>
      <c r="D11" s="751"/>
      <c r="E11" s="751"/>
      <c r="F11" s="751"/>
      <c r="G11" s="751"/>
      <c r="H11" s="751"/>
      <c r="I11" s="751"/>
      <c r="J11" s="751"/>
      <c r="K11" s="751"/>
      <c r="L11" s="751"/>
      <c r="M11" s="751"/>
      <c r="N11" s="751"/>
      <c r="O11" s="751"/>
      <c r="P11" s="751"/>
      <c r="Q11" s="751"/>
      <c r="R11" s="751"/>
      <c r="S11" s="593" t="str">
        <f>指定登録依頼書①!S11</f>
        <v>□ 男（M）</v>
      </c>
      <c r="T11" s="594"/>
      <c r="U11" s="594"/>
      <c r="V11" s="594"/>
      <c r="W11" s="595"/>
      <c r="X11" s="4"/>
      <c r="Y11" s="4"/>
      <c r="Z11" s="4"/>
      <c r="AB11" s="109"/>
      <c r="AC11" s="109"/>
      <c r="AD11" s="109"/>
      <c r="AE11" s="109"/>
      <c r="AF11" s="109"/>
      <c r="AG11" s="4"/>
      <c r="AH11" s="4"/>
      <c r="AI11" s="4"/>
      <c r="AJ11" s="4"/>
      <c r="AK11" s="599"/>
      <c r="AL11" s="600"/>
      <c r="AM11" s="600"/>
      <c r="AN11" s="600"/>
      <c r="AO11" s="600"/>
      <c r="AP11" s="600"/>
      <c r="AQ11" s="600"/>
      <c r="AR11" s="600"/>
      <c r="AS11" s="600"/>
      <c r="AT11" s="600"/>
      <c r="AU11" s="600"/>
      <c r="AV11" s="600"/>
      <c r="AW11" s="600"/>
      <c r="AX11" s="600"/>
      <c r="AY11" s="600"/>
      <c r="AZ11" s="601"/>
      <c r="BA11" s="20"/>
      <c r="BB11" s="689" t="str">
        <f>指定登録依頼書①!BB11</f>
        <v/>
      </c>
      <c r="BC11" s="689"/>
      <c r="BD11" s="689"/>
      <c r="BE11" s="689"/>
      <c r="BF11" s="737" t="s">
        <v>15</v>
      </c>
      <c r="BG11" s="686" t="str">
        <f>指定登録依頼書①!BG11</f>
        <v/>
      </c>
      <c r="BH11" s="686"/>
      <c r="BI11" s="685" t="s">
        <v>156</v>
      </c>
      <c r="BJ11" s="686" t="str">
        <f>指定登録依頼書①!BJ11</f>
        <v/>
      </c>
      <c r="BK11" s="686"/>
      <c r="BL11" s="685" t="s">
        <v>17</v>
      </c>
      <c r="BM11" s="104"/>
      <c r="BN11" s="4"/>
      <c r="BO11" s="973" t="str">
        <f>指定登録依頼書①!BO11</f>
        <v/>
      </c>
      <c r="BP11" s="973"/>
      <c r="BQ11" s="973"/>
      <c r="BR11" s="973"/>
      <c r="BS11" s="36" t="s">
        <v>15</v>
      </c>
      <c r="BT11" s="686" t="str">
        <f>指定登録依頼書①!BT11</f>
        <v/>
      </c>
      <c r="BU11" s="686"/>
      <c r="BV11" s="685" t="s">
        <v>156</v>
      </c>
      <c r="BW11" s="686" t="str">
        <f>指定登録依頼書①!BW11</f>
        <v/>
      </c>
      <c r="BX11" s="686"/>
      <c r="BY11" s="685" t="s">
        <v>157</v>
      </c>
      <c r="BZ11" s="104"/>
      <c r="CA11" s="118"/>
      <c r="CB11" s="9"/>
      <c r="CC11" s="3"/>
      <c r="CD11" s="3"/>
      <c r="CE11" s="3"/>
      <c r="CF11" s="3"/>
      <c r="CG11" s="9"/>
      <c r="CH11" s="9"/>
      <c r="CI11" s="9"/>
      <c r="CJ11" s="140"/>
      <c r="CK11" s="4"/>
      <c r="CL11" s="4"/>
    </row>
    <row r="12" spans="1:102" ht="15" customHeight="1">
      <c r="A12" s="846"/>
      <c r="B12" s="645"/>
      <c r="C12" s="645"/>
      <c r="D12" s="645"/>
      <c r="E12" s="645"/>
      <c r="F12" s="645"/>
      <c r="G12" s="645"/>
      <c r="H12" s="645"/>
      <c r="I12" s="645"/>
      <c r="J12" s="645"/>
      <c r="K12" s="645"/>
      <c r="L12" s="645"/>
      <c r="M12" s="645"/>
      <c r="N12" s="645"/>
      <c r="O12" s="645"/>
      <c r="P12" s="645"/>
      <c r="Q12" s="645"/>
      <c r="R12" s="645"/>
      <c r="S12" s="593"/>
      <c r="T12" s="594"/>
      <c r="U12" s="594"/>
      <c r="V12" s="594"/>
      <c r="W12" s="595"/>
      <c r="X12" s="4"/>
      <c r="Y12" s="4"/>
      <c r="Z12" s="4"/>
      <c r="AB12" s="109"/>
      <c r="AC12" s="109"/>
      <c r="AD12" s="109"/>
      <c r="AE12" s="109"/>
      <c r="AF12" s="109"/>
      <c r="AG12" s="4"/>
      <c r="AH12" s="4"/>
      <c r="AI12" s="4"/>
      <c r="AJ12" s="4"/>
      <c r="AK12" s="599"/>
      <c r="AL12" s="600"/>
      <c r="AM12" s="600"/>
      <c r="AN12" s="600"/>
      <c r="AO12" s="600"/>
      <c r="AP12" s="600"/>
      <c r="AQ12" s="600"/>
      <c r="AR12" s="600"/>
      <c r="AS12" s="600"/>
      <c r="AT12" s="600"/>
      <c r="AU12" s="600"/>
      <c r="AV12" s="600"/>
      <c r="AW12" s="600"/>
      <c r="AX12" s="600"/>
      <c r="AY12" s="600"/>
      <c r="AZ12" s="601"/>
      <c r="BA12" s="20"/>
      <c r="BB12" s="689"/>
      <c r="BC12" s="689"/>
      <c r="BD12" s="689"/>
      <c r="BE12" s="689"/>
      <c r="BF12" s="737"/>
      <c r="BG12" s="686"/>
      <c r="BH12" s="686"/>
      <c r="BI12" s="685"/>
      <c r="BJ12" s="686"/>
      <c r="BK12" s="686"/>
      <c r="BL12" s="685"/>
      <c r="BM12" s="104"/>
      <c r="BN12" s="5"/>
      <c r="BO12" s="611" t="str">
        <f>指定登録依頼書①!BO12</f>
        <v/>
      </c>
      <c r="BP12" s="611"/>
      <c r="BQ12" s="611"/>
      <c r="BR12" s="611"/>
      <c r="BS12" s="611"/>
      <c r="BT12" s="687"/>
      <c r="BU12" s="687"/>
      <c r="BV12" s="688"/>
      <c r="BW12" s="687"/>
      <c r="BX12" s="687"/>
      <c r="BY12" s="688"/>
      <c r="BZ12" s="105"/>
      <c r="CA12" s="118"/>
      <c r="CB12" s="9"/>
      <c r="CC12" s="3"/>
      <c r="CD12" s="3"/>
      <c r="CE12" s="3"/>
      <c r="CF12" s="3"/>
      <c r="CG12" s="9"/>
      <c r="CH12" s="9"/>
      <c r="CI12" s="9"/>
      <c r="CJ12" s="140"/>
      <c r="CK12" s="4"/>
      <c r="CL12" s="4"/>
    </row>
    <row r="13" spans="1:102" ht="18" customHeight="1">
      <c r="A13" s="783" t="str">
        <f>指定登録依頼書①!A13</f>
        <v/>
      </c>
      <c r="B13" s="671"/>
      <c r="C13" s="671"/>
      <c r="D13" s="671"/>
      <c r="E13" s="671"/>
      <c r="F13" s="671"/>
      <c r="G13" s="671"/>
      <c r="H13" s="671"/>
      <c r="I13" s="671"/>
      <c r="J13" s="671"/>
      <c r="K13" s="671"/>
      <c r="L13" s="671"/>
      <c r="M13" s="671"/>
      <c r="N13" s="671"/>
      <c r="O13" s="671"/>
      <c r="P13" s="671"/>
      <c r="Q13" s="671"/>
      <c r="R13" s="753"/>
      <c r="S13" s="118"/>
      <c r="T13" s="9"/>
      <c r="U13" s="9" t="s">
        <v>147</v>
      </c>
      <c r="V13" s="9"/>
      <c r="W13" s="119"/>
      <c r="Y13" s="668" t="str">
        <f>指定登録依頼書①!Y13</f>
        <v>□ 　日本人</v>
      </c>
      <c r="Z13" s="668"/>
      <c r="AA13" s="668"/>
      <c r="AB13" s="668"/>
      <c r="AC13" s="668"/>
      <c r="AD13" s="9"/>
      <c r="AE13" s="645" t="str">
        <f>指定登録依頼書①!AE13</f>
        <v>□ 　外国人</v>
      </c>
      <c r="AF13" s="645"/>
      <c r="AG13" s="645"/>
      <c r="AH13" s="645"/>
      <c r="AI13" s="645"/>
      <c r="AJ13" s="4"/>
      <c r="AK13" s="599"/>
      <c r="AL13" s="600"/>
      <c r="AM13" s="600"/>
      <c r="AN13" s="600"/>
      <c r="AO13" s="600"/>
      <c r="AP13" s="600"/>
      <c r="AQ13" s="600"/>
      <c r="AR13" s="600"/>
      <c r="AS13" s="600"/>
      <c r="AT13" s="600"/>
      <c r="AU13" s="600"/>
      <c r="AV13" s="600"/>
      <c r="AW13" s="600"/>
      <c r="AX13" s="600"/>
      <c r="AY13" s="600"/>
      <c r="AZ13" s="601"/>
      <c r="BA13" s="20"/>
      <c r="BB13" s="640" t="str">
        <f>指定登録依頼書①!BB13</f>
        <v/>
      </c>
      <c r="BC13" s="640"/>
      <c r="BD13" s="640"/>
      <c r="BE13" s="640"/>
      <c r="BF13" s="640"/>
      <c r="BG13" s="686"/>
      <c r="BH13" s="686"/>
      <c r="BI13" s="685"/>
      <c r="BJ13" s="686"/>
      <c r="BK13" s="686"/>
      <c r="BL13" s="685"/>
      <c r="BM13" s="104"/>
      <c r="BN13" s="98"/>
      <c r="BO13" s="99"/>
      <c r="BP13" s="99"/>
      <c r="BQ13" s="99"/>
      <c r="BR13" s="99"/>
      <c r="BS13" s="99"/>
      <c r="BT13" s="99"/>
      <c r="BU13" s="99"/>
      <c r="BV13" s="99"/>
      <c r="BW13" s="99"/>
      <c r="BX13" s="99"/>
      <c r="BY13" s="99"/>
      <c r="BZ13" s="103"/>
      <c r="CA13" s="118"/>
      <c r="CB13" s="9"/>
      <c r="CC13" s="3"/>
      <c r="CD13" s="3"/>
      <c r="CE13" s="3"/>
      <c r="CF13" s="3"/>
      <c r="CG13" s="9"/>
      <c r="CH13" s="9"/>
      <c r="CI13" s="9"/>
      <c r="CJ13" s="140"/>
      <c r="CK13" s="4"/>
      <c r="CL13" s="4"/>
    </row>
    <row r="14" spans="1:102" ht="15" customHeight="1">
      <c r="A14" s="783"/>
      <c r="B14" s="671"/>
      <c r="C14" s="671"/>
      <c r="D14" s="671"/>
      <c r="E14" s="671"/>
      <c r="F14" s="671"/>
      <c r="G14" s="671"/>
      <c r="H14" s="671"/>
      <c r="I14" s="671"/>
      <c r="J14" s="671"/>
      <c r="K14" s="671"/>
      <c r="L14" s="671"/>
      <c r="M14" s="671"/>
      <c r="N14" s="671"/>
      <c r="O14" s="671"/>
      <c r="P14" s="671"/>
      <c r="Q14" s="671"/>
      <c r="R14" s="753"/>
      <c r="S14" s="593" t="str">
        <f>指定登録依頼書①!S14</f>
        <v>□ 女（F）</v>
      </c>
      <c r="T14" s="594"/>
      <c r="U14" s="594"/>
      <c r="V14" s="594"/>
      <c r="W14" s="595"/>
      <c r="X14" s="87"/>
      <c r="Y14" s="87"/>
      <c r="Z14" s="87"/>
      <c r="AB14" s="69"/>
      <c r="AC14" s="69"/>
      <c r="AD14" s="69"/>
      <c r="AE14" s="69"/>
      <c r="AF14" s="69"/>
      <c r="AG14" s="87"/>
      <c r="AH14" s="87"/>
      <c r="AI14" s="87"/>
      <c r="AJ14" s="87"/>
      <c r="AK14" s="599"/>
      <c r="AL14" s="600"/>
      <c r="AM14" s="600"/>
      <c r="AN14" s="600"/>
      <c r="AO14" s="600"/>
      <c r="AP14" s="600"/>
      <c r="AQ14" s="600"/>
      <c r="AR14" s="600"/>
      <c r="AS14" s="600"/>
      <c r="AT14" s="600"/>
      <c r="AU14" s="600"/>
      <c r="AV14" s="600"/>
      <c r="AW14" s="600"/>
      <c r="AX14" s="600"/>
      <c r="AY14" s="600"/>
      <c r="AZ14" s="601"/>
      <c r="BA14" s="20"/>
      <c r="BB14" s="4"/>
      <c r="BC14" s="4"/>
      <c r="BD14" s="4"/>
      <c r="BE14" s="4"/>
      <c r="BF14" s="4"/>
      <c r="BG14" s="4"/>
      <c r="BH14" s="4"/>
      <c r="BI14" s="4"/>
      <c r="BJ14" s="4"/>
      <c r="BK14" s="4"/>
      <c r="BL14" s="4"/>
      <c r="BM14" s="104"/>
      <c r="BN14" s="8"/>
      <c r="BO14" s="3"/>
      <c r="BP14" s="3"/>
      <c r="BQ14" s="3"/>
      <c r="BR14" s="3"/>
      <c r="BS14" s="4"/>
      <c r="BT14" s="3"/>
      <c r="BU14" s="3"/>
      <c r="BV14" s="4"/>
      <c r="BW14" s="3"/>
      <c r="BX14" s="3"/>
      <c r="BY14" s="4"/>
      <c r="BZ14" s="104"/>
      <c r="CA14" s="118"/>
      <c r="CB14" s="9"/>
      <c r="CC14" s="3"/>
      <c r="CD14" s="3"/>
      <c r="CE14" s="3"/>
      <c r="CF14" s="3"/>
      <c r="CG14" s="9"/>
      <c r="CH14" s="9"/>
      <c r="CI14" s="9"/>
      <c r="CJ14" s="140"/>
      <c r="CK14" s="4"/>
      <c r="CL14" s="4"/>
    </row>
    <row r="15" spans="1:102" ht="15" customHeight="1" thickBot="1">
      <c r="A15" s="784"/>
      <c r="B15" s="673"/>
      <c r="C15" s="673"/>
      <c r="D15" s="673"/>
      <c r="E15" s="673"/>
      <c r="F15" s="673"/>
      <c r="G15" s="673"/>
      <c r="H15" s="673"/>
      <c r="I15" s="673"/>
      <c r="J15" s="673"/>
      <c r="K15" s="673"/>
      <c r="L15" s="673"/>
      <c r="M15" s="673"/>
      <c r="N15" s="673"/>
      <c r="O15" s="673"/>
      <c r="P15" s="673"/>
      <c r="Q15" s="673"/>
      <c r="R15" s="770"/>
      <c r="S15" s="596"/>
      <c r="T15" s="597"/>
      <c r="U15" s="597"/>
      <c r="V15" s="597"/>
      <c r="W15" s="598"/>
      <c r="X15" s="7"/>
      <c r="Y15" s="7"/>
      <c r="Z15" s="7"/>
      <c r="AA15" s="10"/>
      <c r="AB15" s="111"/>
      <c r="AC15" s="111"/>
      <c r="AD15" s="111"/>
      <c r="AE15" s="111"/>
      <c r="AF15" s="111"/>
      <c r="AG15" s="7"/>
      <c r="AH15" s="7"/>
      <c r="AI15" s="7"/>
      <c r="AJ15" s="7"/>
      <c r="AK15" s="602"/>
      <c r="AL15" s="603"/>
      <c r="AM15" s="603"/>
      <c r="AN15" s="603"/>
      <c r="AO15" s="603"/>
      <c r="AP15" s="603"/>
      <c r="AQ15" s="603"/>
      <c r="AR15" s="603"/>
      <c r="AS15" s="603"/>
      <c r="AT15" s="603"/>
      <c r="AU15" s="603"/>
      <c r="AV15" s="603"/>
      <c r="AW15" s="603"/>
      <c r="AX15" s="603"/>
      <c r="AY15" s="603"/>
      <c r="AZ15" s="604"/>
      <c r="BA15" s="58"/>
      <c r="BB15" s="106"/>
      <c r="BC15" s="106"/>
      <c r="BD15" s="106"/>
      <c r="BE15" s="106"/>
      <c r="BF15" s="106"/>
      <c r="BG15" s="106"/>
      <c r="BH15" s="106"/>
      <c r="BI15" s="106"/>
      <c r="BJ15" s="106"/>
      <c r="BK15" s="106"/>
      <c r="BL15" s="106"/>
      <c r="BM15" s="105"/>
      <c r="BN15" s="5"/>
      <c r="BO15" s="92"/>
      <c r="BP15" s="92"/>
      <c r="BQ15" s="92"/>
      <c r="BR15" s="92"/>
      <c r="BS15" s="106"/>
      <c r="BT15" s="92"/>
      <c r="BU15" s="92"/>
      <c r="BV15" s="106"/>
      <c r="BW15" s="92"/>
      <c r="BX15" s="92"/>
      <c r="BY15" s="106"/>
      <c r="BZ15" s="105"/>
      <c r="CA15" s="118"/>
      <c r="CB15" s="9"/>
      <c r="CC15" s="3"/>
      <c r="CD15" s="3"/>
      <c r="CE15" s="3"/>
      <c r="CF15" s="3"/>
      <c r="CG15" s="9"/>
      <c r="CH15" s="9"/>
      <c r="CI15" s="9"/>
      <c r="CJ15" s="221"/>
      <c r="CK15" s="4"/>
      <c r="CL15" s="4"/>
    </row>
    <row r="16" spans="1:102" ht="15" customHeight="1" thickTop="1">
      <c r="A16" s="126"/>
      <c r="B16" s="823" t="s">
        <v>161</v>
      </c>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3"/>
      <c r="AY16" s="823"/>
      <c r="AZ16" s="824"/>
      <c r="BA16" s="660" t="s">
        <v>127</v>
      </c>
      <c r="BB16" s="661"/>
      <c r="BC16" s="661"/>
      <c r="BD16" s="661"/>
      <c r="BE16" s="661"/>
      <c r="BF16" s="661"/>
      <c r="BG16" s="661"/>
      <c r="BH16" s="661"/>
      <c r="BI16" s="661"/>
      <c r="BJ16" s="661"/>
      <c r="BK16" s="661"/>
      <c r="BL16" s="661"/>
      <c r="BM16" s="661"/>
      <c r="BN16" s="661"/>
      <c r="BO16" s="661"/>
      <c r="BP16" s="661"/>
      <c r="BQ16" s="661"/>
      <c r="BR16" s="661"/>
      <c r="BS16" s="661"/>
      <c r="BT16" s="661"/>
      <c r="BU16" s="661"/>
      <c r="BV16" s="661"/>
      <c r="BW16" s="661"/>
      <c r="BX16" s="661"/>
      <c r="BY16" s="661"/>
      <c r="BZ16" s="661"/>
      <c r="CA16" s="674" t="s">
        <v>162</v>
      </c>
      <c r="CB16" s="675"/>
      <c r="CC16" s="675"/>
      <c r="CD16" s="675"/>
      <c r="CE16" s="675"/>
      <c r="CF16" s="675"/>
      <c r="CG16" s="675"/>
      <c r="CH16" s="675"/>
      <c r="CI16" s="675"/>
      <c r="CJ16" s="676"/>
      <c r="CK16" s="9"/>
      <c r="CL16" s="9"/>
      <c r="CM16" s="9"/>
      <c r="CN16" s="9"/>
      <c r="CO16" s="9"/>
      <c r="CP16" s="9"/>
      <c r="CQ16" s="9"/>
      <c r="CR16" s="9"/>
      <c r="CS16" s="9"/>
      <c r="CT16" s="9"/>
      <c r="CU16" s="9"/>
      <c r="CV16" s="9"/>
      <c r="CW16" s="9"/>
      <c r="CX16" s="9"/>
    </row>
    <row r="17" spans="1:102" ht="15" customHeight="1">
      <c r="A17" s="126"/>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6"/>
      <c r="BA17" s="670" t="str">
        <f>指定登録依頼書①!BA17</f>
        <v>Ｃｏ６０第１照射棟.  被ばく管理担当課用記号：A</v>
      </c>
      <c r="BB17" s="671"/>
      <c r="BC17" s="671"/>
      <c r="BD17" s="671"/>
      <c r="BE17" s="671"/>
      <c r="BF17" s="671"/>
      <c r="BG17" s="671"/>
      <c r="BH17" s="671"/>
      <c r="BI17" s="671"/>
      <c r="BJ17" s="671"/>
      <c r="BK17" s="671"/>
      <c r="BL17" s="671"/>
      <c r="BM17" s="671"/>
      <c r="BN17" s="671"/>
      <c r="BO17" s="671"/>
      <c r="BP17" s="671"/>
      <c r="BQ17" s="671"/>
      <c r="BR17" s="671"/>
      <c r="BS17" s="671"/>
      <c r="BT17" s="671"/>
      <c r="BU17" s="671"/>
      <c r="BV17" s="671"/>
      <c r="BW17" s="671"/>
      <c r="BX17" s="671"/>
      <c r="BY17" s="671"/>
      <c r="BZ17" s="671"/>
      <c r="CA17" s="677"/>
      <c r="CB17" s="678"/>
      <c r="CC17" s="678"/>
      <c r="CD17" s="678"/>
      <c r="CE17" s="678"/>
      <c r="CF17" s="678"/>
      <c r="CG17" s="678"/>
      <c r="CH17" s="678"/>
      <c r="CI17" s="678"/>
      <c r="CJ17" s="679"/>
      <c r="CK17" s="9"/>
      <c r="CL17" s="9"/>
      <c r="CM17" s="9"/>
      <c r="CN17" s="9"/>
      <c r="CO17" s="9"/>
      <c r="CP17" s="9"/>
      <c r="CQ17" s="9"/>
      <c r="CR17" s="9"/>
      <c r="CS17" s="9"/>
      <c r="CT17" s="9"/>
      <c r="CU17" s="9"/>
      <c r="CV17" s="9"/>
      <c r="CW17" s="9"/>
      <c r="CX17" s="9"/>
    </row>
    <row r="18" spans="1:102" ht="15" customHeight="1" thickBot="1">
      <c r="A18" s="12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827"/>
      <c r="AZ18" s="828"/>
      <c r="BA18" s="672"/>
      <c r="BB18" s="673"/>
      <c r="BC18" s="673"/>
      <c r="BD18" s="673"/>
      <c r="BE18" s="673"/>
      <c r="BF18" s="673"/>
      <c r="BG18" s="673"/>
      <c r="BH18" s="673"/>
      <c r="BI18" s="673"/>
      <c r="BJ18" s="673"/>
      <c r="BK18" s="673"/>
      <c r="BL18" s="673"/>
      <c r="BM18" s="673"/>
      <c r="BN18" s="673"/>
      <c r="BO18" s="673"/>
      <c r="BP18" s="673"/>
      <c r="BQ18" s="673"/>
      <c r="BR18" s="673"/>
      <c r="BS18" s="673"/>
      <c r="BT18" s="673"/>
      <c r="BU18" s="673"/>
      <c r="BV18" s="673"/>
      <c r="BW18" s="673"/>
      <c r="BX18" s="673"/>
      <c r="BY18" s="673"/>
      <c r="BZ18" s="673"/>
      <c r="CA18" s="680"/>
      <c r="CB18" s="681"/>
      <c r="CC18" s="681"/>
      <c r="CD18" s="681"/>
      <c r="CE18" s="681"/>
      <c r="CF18" s="681"/>
      <c r="CG18" s="681"/>
      <c r="CH18" s="681"/>
      <c r="CI18" s="681"/>
      <c r="CJ18" s="682"/>
      <c r="CK18" s="9"/>
      <c r="CL18" s="9"/>
      <c r="CM18" s="9"/>
      <c r="CN18" s="9"/>
      <c r="CO18" s="9"/>
      <c r="CP18" s="9"/>
      <c r="CQ18" s="9"/>
      <c r="CR18" s="9"/>
      <c r="CS18" s="9"/>
      <c r="CT18" s="9"/>
      <c r="CU18" s="9"/>
      <c r="CV18" s="9"/>
      <c r="CW18" s="9"/>
      <c r="CX18" s="9"/>
    </row>
    <row r="19" spans="1:102" ht="15" customHeight="1" thickTop="1">
      <c r="A19" s="785" t="s">
        <v>164</v>
      </c>
      <c r="B19" s="786"/>
      <c r="C19" s="831" t="s">
        <v>165</v>
      </c>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2"/>
      <c r="BA19" s="660" t="s">
        <v>166</v>
      </c>
      <c r="BB19" s="661"/>
      <c r="BC19" s="661"/>
      <c r="BD19" s="661"/>
      <c r="BE19" s="661"/>
      <c r="BF19" s="661"/>
      <c r="BG19" s="661"/>
      <c r="BH19" s="661"/>
      <c r="BI19" s="661"/>
      <c r="BJ19" s="661"/>
      <c r="BK19" s="661"/>
      <c r="BL19" s="661"/>
      <c r="BM19" s="661"/>
      <c r="BN19" s="661"/>
      <c r="BO19" s="661"/>
      <c r="BP19" s="661"/>
      <c r="BQ19" s="661"/>
      <c r="BR19" s="661"/>
      <c r="BS19" s="661"/>
      <c r="BT19" s="606"/>
      <c r="BU19" s="738" t="s">
        <v>129</v>
      </c>
      <c r="BV19" s="739"/>
      <c r="BW19" s="739"/>
      <c r="BX19" s="739"/>
      <c r="BY19" s="739"/>
      <c r="BZ19" s="739"/>
      <c r="CA19" s="707" t="s">
        <v>167</v>
      </c>
      <c r="CB19" s="708"/>
      <c r="CC19" s="708"/>
      <c r="CD19" s="708"/>
      <c r="CE19" s="708"/>
      <c r="CF19" s="708"/>
      <c r="CG19" s="708"/>
      <c r="CH19" s="708"/>
      <c r="CI19" s="708"/>
      <c r="CJ19" s="709"/>
      <c r="CK19" s="9"/>
      <c r="CL19" s="9"/>
      <c r="CM19" s="9"/>
      <c r="CN19" s="9"/>
      <c r="CO19" s="9"/>
      <c r="CP19" s="9"/>
      <c r="CQ19" s="9"/>
      <c r="CR19" s="9"/>
      <c r="CS19" s="9"/>
      <c r="CT19" s="9"/>
      <c r="CU19" s="9"/>
      <c r="CV19" s="9"/>
      <c r="CW19" s="9"/>
      <c r="CX19" s="9"/>
    </row>
    <row r="20" spans="1:102" ht="15" customHeight="1">
      <c r="A20" s="787"/>
      <c r="B20" s="788"/>
      <c r="C20" s="752" t="str">
        <f>指定登録依頼書①!C20</f>
        <v>　</v>
      </c>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1"/>
      <c r="AZ20" s="671"/>
      <c r="BA20" s="670" t="str">
        <f>指定登録依頼書①!BA20</f>
        <v/>
      </c>
      <c r="BB20" s="671"/>
      <c r="BC20" s="671"/>
      <c r="BD20" s="671"/>
      <c r="BE20" s="671"/>
      <c r="BF20" s="671"/>
      <c r="BG20" s="671"/>
      <c r="BH20" s="671"/>
      <c r="BI20" s="671"/>
      <c r="BJ20" s="671"/>
      <c r="BK20" s="671"/>
      <c r="BL20" s="671"/>
      <c r="BM20" s="671"/>
      <c r="BN20" s="671"/>
      <c r="BO20" s="671"/>
      <c r="BP20" s="671"/>
      <c r="BQ20" s="671"/>
      <c r="BR20" s="671"/>
      <c r="BS20" s="671"/>
      <c r="BT20" s="753"/>
      <c r="BU20" s="593" t="s">
        <v>168</v>
      </c>
      <c r="BV20" s="594"/>
      <c r="BW20" s="594"/>
      <c r="BX20" s="594"/>
      <c r="BY20" s="594"/>
      <c r="BZ20" s="594"/>
      <c r="CA20" s="704"/>
      <c r="CB20" s="739"/>
      <c r="CC20" s="739"/>
      <c r="CD20" s="739"/>
      <c r="CE20" s="739"/>
      <c r="CF20" s="739"/>
      <c r="CG20" s="739"/>
      <c r="CH20" s="739"/>
      <c r="CI20" s="739"/>
      <c r="CJ20" s="955"/>
      <c r="CK20" s="31"/>
      <c r="CL20" s="31"/>
      <c r="CM20" s="31"/>
      <c r="CN20" s="31"/>
      <c r="CO20" s="31"/>
      <c r="CP20" s="31"/>
      <c r="CQ20" s="31"/>
      <c r="CR20" s="31"/>
      <c r="CS20" s="31"/>
      <c r="CT20" s="31"/>
      <c r="CU20" s="31"/>
      <c r="CV20" s="31"/>
      <c r="CW20" s="31"/>
      <c r="CX20" s="31"/>
    </row>
    <row r="21" spans="1:102" ht="15" customHeight="1">
      <c r="A21" s="787"/>
      <c r="B21" s="788"/>
      <c r="C21" s="829"/>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673"/>
      <c r="BA21" s="670"/>
      <c r="BB21" s="671"/>
      <c r="BC21" s="671"/>
      <c r="BD21" s="671"/>
      <c r="BE21" s="671"/>
      <c r="BF21" s="671"/>
      <c r="BG21" s="671"/>
      <c r="BH21" s="671"/>
      <c r="BI21" s="671"/>
      <c r="BJ21" s="671"/>
      <c r="BK21" s="671"/>
      <c r="BL21" s="671"/>
      <c r="BM21" s="671"/>
      <c r="BN21" s="671"/>
      <c r="BO21" s="671"/>
      <c r="BP21" s="671"/>
      <c r="BQ21" s="671"/>
      <c r="BR21" s="671"/>
      <c r="BS21" s="671"/>
      <c r="BT21" s="753"/>
      <c r="BU21" s="961" t="str">
        <f>指定登録依頼書①!BU21</f>
        <v>A</v>
      </c>
      <c r="BV21" s="962"/>
      <c r="BW21" s="962"/>
      <c r="BX21" s="962"/>
      <c r="BY21" s="962"/>
      <c r="BZ21" s="962"/>
      <c r="CA21" s="956"/>
      <c r="CB21" s="957"/>
      <c r="CC21" s="957"/>
      <c r="CD21" s="957"/>
      <c r="CE21" s="957"/>
      <c r="CF21" s="957"/>
      <c r="CG21" s="957"/>
      <c r="CH21" s="957"/>
      <c r="CI21" s="957"/>
      <c r="CJ21" s="958"/>
      <c r="CK21" s="31"/>
      <c r="CL21" s="31"/>
      <c r="CM21" s="31"/>
      <c r="CN21" s="31"/>
      <c r="CO21" s="31"/>
      <c r="CP21" s="31"/>
      <c r="CQ21" s="31"/>
      <c r="CR21" s="31"/>
      <c r="CS21" s="31"/>
      <c r="CT21" s="31"/>
      <c r="CU21" s="31"/>
      <c r="CV21" s="31"/>
      <c r="CW21" s="31"/>
      <c r="CX21" s="31"/>
    </row>
    <row r="22" spans="1:102" ht="15" customHeight="1">
      <c r="A22" s="787"/>
      <c r="B22" s="788"/>
      <c r="C22" s="590" t="s">
        <v>170</v>
      </c>
      <c r="D22" s="591"/>
      <c r="E22" s="591"/>
      <c r="F22" s="101" t="s">
        <v>171</v>
      </c>
      <c r="G22" s="793" t="str">
        <f>指定登録依頼書①!G22</f>
        <v/>
      </c>
      <c r="H22" s="793"/>
      <c r="I22" s="793"/>
      <c r="J22" s="101" t="s">
        <v>34</v>
      </c>
      <c r="K22" s="793" t="str">
        <f>指定登録依頼書①!K22</f>
        <v/>
      </c>
      <c r="L22" s="793"/>
      <c r="M22" s="793"/>
      <c r="N22" s="793"/>
      <c r="O22" s="102"/>
      <c r="P22" s="102"/>
      <c r="Q22" s="102"/>
      <c r="R22" s="102"/>
      <c r="S22" s="102"/>
      <c r="T22" s="102"/>
      <c r="U22" s="102"/>
      <c r="V22" s="102"/>
      <c r="W22" s="102"/>
      <c r="X22" s="102"/>
      <c r="Y22" s="102"/>
      <c r="Z22" s="102"/>
      <c r="AA22" s="102"/>
      <c r="AB22" s="102"/>
      <c r="AC22" s="102"/>
      <c r="AD22" s="102"/>
      <c r="AE22" s="102"/>
      <c r="AF22" s="102"/>
      <c r="AG22" s="591" t="s">
        <v>172</v>
      </c>
      <c r="AH22" s="591"/>
      <c r="AI22" s="591"/>
      <c r="AJ22" s="591"/>
      <c r="AK22" s="793" t="str">
        <f>入力シート!G19 &amp; ""</f>
        <v/>
      </c>
      <c r="AL22" s="793"/>
      <c r="AM22" s="793"/>
      <c r="AN22" s="793"/>
      <c r="AO22" s="793"/>
      <c r="AP22" s="101" t="s">
        <v>37</v>
      </c>
      <c r="AQ22" s="793" t="str">
        <f>入力シート!L19 &amp; ""</f>
        <v/>
      </c>
      <c r="AR22" s="793"/>
      <c r="AS22" s="793"/>
      <c r="AT22" s="101" t="s">
        <v>38</v>
      </c>
      <c r="AU22" s="793" t="str">
        <f>入力シート!Q19 &amp; ""</f>
        <v/>
      </c>
      <c r="AV22" s="793"/>
      <c r="AW22" s="793"/>
      <c r="AX22" s="793"/>
      <c r="AY22" s="793"/>
      <c r="AZ22" s="836"/>
      <c r="BA22" s="670"/>
      <c r="BB22" s="671"/>
      <c r="BC22" s="671"/>
      <c r="BD22" s="671"/>
      <c r="BE22" s="671"/>
      <c r="BF22" s="671"/>
      <c r="BG22" s="671"/>
      <c r="BH22" s="671"/>
      <c r="BI22" s="671"/>
      <c r="BJ22" s="671"/>
      <c r="BK22" s="671"/>
      <c r="BL22" s="671"/>
      <c r="BM22" s="671"/>
      <c r="BN22" s="671"/>
      <c r="BO22" s="671"/>
      <c r="BP22" s="671"/>
      <c r="BQ22" s="671"/>
      <c r="BR22" s="671"/>
      <c r="BS22" s="671"/>
      <c r="BT22" s="753"/>
      <c r="BU22" s="961"/>
      <c r="BV22" s="962"/>
      <c r="BW22" s="962"/>
      <c r="BX22" s="962"/>
      <c r="BY22" s="962"/>
      <c r="BZ22" s="962"/>
      <c r="CA22" s="956"/>
      <c r="CB22" s="957"/>
      <c r="CC22" s="957"/>
      <c r="CD22" s="957"/>
      <c r="CE22" s="957"/>
      <c r="CF22" s="957"/>
      <c r="CG22" s="957"/>
      <c r="CH22" s="957"/>
      <c r="CI22" s="957"/>
      <c r="CJ22" s="958"/>
      <c r="CK22" s="9"/>
      <c r="CL22" s="9"/>
      <c r="CM22" s="9"/>
      <c r="CN22" s="9"/>
      <c r="CO22" s="9"/>
      <c r="CP22" s="9"/>
      <c r="CR22" s="9"/>
      <c r="CS22" s="9"/>
      <c r="CT22" s="9"/>
      <c r="CU22" s="9"/>
      <c r="CV22" s="9"/>
      <c r="CW22" s="9"/>
      <c r="CX22" s="9"/>
    </row>
    <row r="23" spans="1:102" ht="15" customHeight="1">
      <c r="A23" s="811" t="s">
        <v>175</v>
      </c>
      <c r="B23" s="812"/>
      <c r="C23" s="940" t="str">
        <f>指定登録依頼書①!C23</f>
        <v/>
      </c>
      <c r="D23" s="941"/>
      <c r="E23" s="941"/>
      <c r="F23" s="941"/>
      <c r="G23" s="941"/>
      <c r="H23" s="941"/>
      <c r="I23" s="941"/>
      <c r="J23" s="941"/>
      <c r="K23" s="941"/>
      <c r="L23" s="941"/>
      <c r="M23" s="941"/>
      <c r="N23" s="941"/>
      <c r="O23" s="941"/>
      <c r="P23" s="941"/>
      <c r="Q23" s="941"/>
      <c r="R23" s="941"/>
      <c r="S23" s="941"/>
      <c r="T23" s="941"/>
      <c r="U23" s="941"/>
      <c r="V23" s="941"/>
      <c r="W23" s="941"/>
      <c r="X23" s="941"/>
      <c r="Y23" s="941"/>
      <c r="Z23" s="941"/>
      <c r="AA23" s="941"/>
      <c r="AB23" s="941"/>
      <c r="AC23" s="941"/>
      <c r="AD23" s="941"/>
      <c r="AE23" s="941"/>
      <c r="AF23" s="941"/>
      <c r="AG23" s="941"/>
      <c r="AH23" s="941"/>
      <c r="AI23" s="941"/>
      <c r="AJ23" s="941"/>
      <c r="AK23" s="941"/>
      <c r="AL23" s="941"/>
      <c r="AM23" s="941"/>
      <c r="AN23" s="941"/>
      <c r="AO23" s="941"/>
      <c r="AP23" s="941"/>
      <c r="AQ23" s="941"/>
      <c r="AR23" s="941"/>
      <c r="AS23" s="941"/>
      <c r="AT23" s="941"/>
      <c r="AU23" s="941"/>
      <c r="AV23" s="941"/>
      <c r="AW23" s="941"/>
      <c r="AX23" s="941"/>
      <c r="AY23" s="941"/>
      <c r="AZ23" s="941"/>
      <c r="BA23" s="672"/>
      <c r="BB23" s="673"/>
      <c r="BC23" s="673"/>
      <c r="BD23" s="673"/>
      <c r="BE23" s="673"/>
      <c r="BF23" s="673"/>
      <c r="BG23" s="673"/>
      <c r="BH23" s="673"/>
      <c r="BI23" s="673"/>
      <c r="BJ23" s="673"/>
      <c r="BK23" s="673"/>
      <c r="BL23" s="673"/>
      <c r="BM23" s="673"/>
      <c r="BN23" s="673"/>
      <c r="BO23" s="673"/>
      <c r="BP23" s="673"/>
      <c r="BQ23" s="673"/>
      <c r="BR23" s="673"/>
      <c r="BS23" s="673"/>
      <c r="BT23" s="770"/>
      <c r="BU23" s="963"/>
      <c r="BV23" s="964"/>
      <c r="BW23" s="964"/>
      <c r="BX23" s="964"/>
      <c r="BY23" s="964"/>
      <c r="BZ23" s="964"/>
      <c r="CA23" s="959"/>
      <c r="CB23" s="947"/>
      <c r="CC23" s="947"/>
      <c r="CD23" s="947"/>
      <c r="CE23" s="947"/>
      <c r="CF23" s="947"/>
      <c r="CG23" s="947"/>
      <c r="CH23" s="947"/>
      <c r="CI23" s="947"/>
      <c r="CJ23" s="960"/>
      <c r="CK23" s="9"/>
      <c r="CL23" s="9"/>
      <c r="CM23" s="9"/>
      <c r="CN23" s="9"/>
      <c r="CO23" s="9"/>
      <c r="CP23" s="9"/>
      <c r="CQ23" s="9"/>
      <c r="CR23" s="9"/>
      <c r="CS23" s="9"/>
      <c r="CT23" s="9"/>
      <c r="CU23" s="9"/>
      <c r="CV23" s="9"/>
      <c r="CW23" s="9"/>
      <c r="CX23" s="9"/>
    </row>
    <row r="24" spans="1:102" ht="15" customHeight="1">
      <c r="A24" s="811"/>
      <c r="B24" s="812"/>
      <c r="C24" s="940"/>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1"/>
      <c r="AX24" s="941"/>
      <c r="AY24" s="941"/>
      <c r="AZ24" s="941"/>
      <c r="BA24" s="660" t="s">
        <v>176</v>
      </c>
      <c r="BB24" s="661"/>
      <c r="BC24" s="661"/>
      <c r="BD24" s="661"/>
      <c r="BE24" s="661"/>
      <c r="BF24" s="661"/>
      <c r="BG24" s="661"/>
      <c r="BH24" s="661"/>
      <c r="BI24" s="661"/>
      <c r="BJ24" s="661"/>
      <c r="BK24" s="661"/>
      <c r="BL24" s="606"/>
      <c r="BM24" s="728" t="s">
        <v>177</v>
      </c>
      <c r="BN24" s="661"/>
      <c r="BO24" s="661"/>
      <c r="BP24" s="661"/>
      <c r="BQ24" s="661"/>
      <c r="BR24" s="661"/>
      <c r="BS24" s="661"/>
      <c r="BT24" s="661"/>
      <c r="BU24" s="661"/>
      <c r="BV24" s="661"/>
      <c r="BW24" s="661"/>
      <c r="BX24" s="661"/>
      <c r="BY24" s="661"/>
      <c r="BZ24" s="661"/>
      <c r="CA24" s="848" t="s">
        <v>178</v>
      </c>
      <c r="CB24" s="849"/>
      <c r="CC24" s="849"/>
      <c r="CD24" s="849"/>
      <c r="CE24" s="849"/>
      <c r="CF24" s="849"/>
      <c r="CG24" s="849"/>
      <c r="CH24" s="849"/>
      <c r="CI24" s="849"/>
      <c r="CJ24" s="850"/>
      <c r="CK24" s="9"/>
      <c r="CL24" s="9"/>
      <c r="CM24" s="9"/>
      <c r="CN24" s="9"/>
      <c r="CO24" s="9"/>
      <c r="CP24" s="9"/>
      <c r="CQ24" s="9"/>
      <c r="CR24" s="9"/>
      <c r="CS24" s="9"/>
      <c r="CT24" s="9"/>
      <c r="CU24" s="9"/>
      <c r="CV24" s="9"/>
      <c r="CW24" s="9"/>
      <c r="CX24" s="9"/>
    </row>
    <row r="25" spans="1:102" ht="15" customHeight="1">
      <c r="A25" s="811"/>
      <c r="B25" s="812"/>
      <c r="C25" s="940"/>
      <c r="D25" s="941"/>
      <c r="E25" s="941"/>
      <c r="F25" s="941"/>
      <c r="G25" s="941"/>
      <c r="H25" s="941"/>
      <c r="I25" s="941"/>
      <c r="J25" s="941"/>
      <c r="K25" s="941"/>
      <c r="L25" s="941"/>
      <c r="M25" s="941"/>
      <c r="N25" s="941"/>
      <c r="O25" s="941"/>
      <c r="P25" s="941"/>
      <c r="Q25" s="941"/>
      <c r="R25" s="941"/>
      <c r="S25" s="941"/>
      <c r="T25" s="941"/>
      <c r="U25" s="941"/>
      <c r="V25" s="941"/>
      <c r="W25" s="941"/>
      <c r="X25" s="941"/>
      <c r="Y25" s="941"/>
      <c r="Z25" s="941"/>
      <c r="AA25" s="941"/>
      <c r="AB25" s="941"/>
      <c r="AC25" s="941"/>
      <c r="AD25" s="941"/>
      <c r="AE25" s="941"/>
      <c r="AF25" s="941"/>
      <c r="AG25" s="941"/>
      <c r="AH25" s="941"/>
      <c r="AI25" s="941"/>
      <c r="AJ25" s="941"/>
      <c r="AK25" s="941"/>
      <c r="AL25" s="941"/>
      <c r="AM25" s="941"/>
      <c r="AN25" s="941"/>
      <c r="AO25" s="941"/>
      <c r="AP25" s="941"/>
      <c r="AQ25" s="941"/>
      <c r="AR25" s="941"/>
      <c r="AS25" s="941"/>
      <c r="AT25" s="941"/>
      <c r="AU25" s="941"/>
      <c r="AV25" s="941"/>
      <c r="AW25" s="941"/>
      <c r="AX25" s="941"/>
      <c r="AY25" s="941"/>
      <c r="AZ25" s="941"/>
      <c r="BA25" s="860" t="str">
        <f>指定登録依頼書①!BA25</f>
        <v>J</v>
      </c>
      <c r="BB25" s="686"/>
      <c r="BC25" s="686"/>
      <c r="BD25" s="686"/>
      <c r="BE25" s="686"/>
      <c r="BF25" s="686"/>
      <c r="BG25" s="686"/>
      <c r="BH25" s="686"/>
      <c r="BI25" s="686"/>
      <c r="BJ25" s="686"/>
      <c r="BK25" s="686"/>
      <c r="BL25" s="861"/>
      <c r="BM25" s="705" t="str">
        <f>指定登録依頼書①!BM25</f>
        <v/>
      </c>
      <c r="BN25" s="686"/>
      <c r="BO25" s="686"/>
      <c r="BP25" s="686"/>
      <c r="BQ25" s="686"/>
      <c r="BR25" s="686"/>
      <c r="BS25" s="686"/>
      <c r="BT25" s="686"/>
      <c r="BU25" s="686"/>
      <c r="BV25" s="686"/>
      <c r="BW25" s="686"/>
      <c r="BX25" s="686"/>
      <c r="BY25" s="686"/>
      <c r="BZ25" s="686"/>
      <c r="CA25" s="740"/>
      <c r="CB25" s="741"/>
      <c r="CC25" s="741"/>
      <c r="CD25" s="741"/>
      <c r="CE25" s="741"/>
      <c r="CF25" s="741"/>
      <c r="CG25" s="741"/>
      <c r="CH25" s="741"/>
      <c r="CI25" s="741"/>
      <c r="CJ25" s="834"/>
      <c r="CK25" s="29"/>
      <c r="CL25" s="29"/>
      <c r="CN25" s="29"/>
      <c r="CO25" s="29"/>
      <c r="CP25" s="29"/>
      <c r="CR25" s="29"/>
      <c r="CS25" s="29"/>
      <c r="CT25" s="29"/>
      <c r="CU25" s="9"/>
      <c r="CV25" s="9"/>
      <c r="CW25" s="9"/>
      <c r="CX25" s="9"/>
    </row>
    <row r="26" spans="1:102" ht="15" customHeight="1" thickBot="1">
      <c r="A26" s="843" t="s">
        <v>73</v>
      </c>
      <c r="B26" s="844"/>
      <c r="C26" s="942"/>
      <c r="D26" s="943"/>
      <c r="E26" s="943"/>
      <c r="F26" s="943"/>
      <c r="G26" s="943"/>
      <c r="H26" s="943"/>
      <c r="I26" s="943"/>
      <c r="J26" s="943"/>
      <c r="K26" s="943"/>
      <c r="L26" s="943"/>
      <c r="M26" s="943"/>
      <c r="N26" s="943"/>
      <c r="O26" s="943"/>
      <c r="P26" s="943"/>
      <c r="Q26" s="943"/>
      <c r="R26" s="943"/>
      <c r="S26" s="943"/>
      <c r="T26" s="943"/>
      <c r="U26" s="943"/>
      <c r="V26" s="943"/>
      <c r="W26" s="943"/>
      <c r="X26" s="943"/>
      <c r="Y26" s="943"/>
      <c r="Z26" s="943"/>
      <c r="AA26" s="943"/>
      <c r="AB26" s="943"/>
      <c r="AC26" s="943"/>
      <c r="AD26" s="943"/>
      <c r="AE26" s="943"/>
      <c r="AF26" s="943"/>
      <c r="AG26" s="943"/>
      <c r="AH26" s="943"/>
      <c r="AI26" s="943"/>
      <c r="AJ26" s="943"/>
      <c r="AK26" s="943"/>
      <c r="AL26" s="943"/>
      <c r="AM26" s="943"/>
      <c r="AN26" s="943"/>
      <c r="AO26" s="943"/>
      <c r="AP26" s="943"/>
      <c r="AQ26" s="943"/>
      <c r="AR26" s="943"/>
      <c r="AS26" s="943"/>
      <c r="AT26" s="943"/>
      <c r="AU26" s="943"/>
      <c r="AV26" s="943"/>
      <c r="AW26" s="943"/>
      <c r="AX26" s="943"/>
      <c r="AY26" s="943"/>
      <c r="AZ26" s="943"/>
      <c r="BA26" s="860"/>
      <c r="BB26" s="686"/>
      <c r="BC26" s="686"/>
      <c r="BD26" s="686"/>
      <c r="BE26" s="686"/>
      <c r="BF26" s="686"/>
      <c r="BG26" s="686"/>
      <c r="BH26" s="686"/>
      <c r="BI26" s="686"/>
      <c r="BJ26" s="686"/>
      <c r="BK26" s="686"/>
      <c r="BL26" s="861"/>
      <c r="BM26" s="705"/>
      <c r="BN26" s="686"/>
      <c r="BO26" s="686"/>
      <c r="BP26" s="686"/>
      <c r="BQ26" s="686"/>
      <c r="BR26" s="686"/>
      <c r="BS26" s="686"/>
      <c r="BT26" s="686"/>
      <c r="BU26" s="686"/>
      <c r="BV26" s="686"/>
      <c r="BW26" s="686"/>
      <c r="BX26" s="686"/>
      <c r="BY26" s="686"/>
      <c r="BZ26" s="686"/>
      <c r="CA26" s="742"/>
      <c r="CB26" s="743"/>
      <c r="CC26" s="743"/>
      <c r="CD26" s="743"/>
      <c r="CE26" s="743"/>
      <c r="CF26" s="743"/>
      <c r="CG26" s="743"/>
      <c r="CH26" s="743"/>
      <c r="CI26" s="743"/>
      <c r="CJ26" s="835"/>
      <c r="CK26" s="29"/>
      <c r="CL26" s="29"/>
      <c r="CM26" s="29"/>
      <c r="CN26" s="29"/>
      <c r="CO26" s="29"/>
      <c r="CP26" s="29"/>
      <c r="CQ26" s="29"/>
      <c r="CR26" s="29"/>
      <c r="CS26" s="29"/>
      <c r="CT26" s="29"/>
      <c r="CU26" s="9"/>
      <c r="CV26" s="9"/>
      <c r="CW26" s="9"/>
      <c r="CX26" s="9"/>
    </row>
    <row r="27" spans="1:102" ht="19.5" customHeight="1" thickTop="1">
      <c r="A27" s="773" t="s">
        <v>179</v>
      </c>
      <c r="B27" s="774"/>
      <c r="C27" s="621" t="s">
        <v>231</v>
      </c>
      <c r="D27" s="622"/>
      <c r="E27" s="622"/>
      <c r="F27" s="622"/>
      <c r="G27" s="622"/>
      <c r="H27" s="622"/>
      <c r="I27" s="622"/>
      <c r="J27" s="622"/>
      <c r="K27" s="622"/>
      <c r="L27" s="622"/>
      <c r="M27" s="622"/>
      <c r="N27" s="622"/>
      <c r="O27" s="622"/>
      <c r="P27" s="623"/>
      <c r="Q27" s="939" t="s">
        <v>181</v>
      </c>
      <c r="R27" s="939"/>
      <c r="S27" s="939"/>
      <c r="T27" s="939"/>
      <c r="U27" s="939"/>
      <c r="V27" s="939"/>
      <c r="W27" s="939"/>
      <c r="X27" s="939"/>
      <c r="Y27" s="939"/>
      <c r="Z27" s="939"/>
      <c r="AA27" s="939"/>
      <c r="AB27" s="939"/>
      <c r="AC27" s="939"/>
      <c r="AD27" s="939"/>
      <c r="AE27" s="90"/>
      <c r="AF27" s="864" t="s">
        <v>182</v>
      </c>
      <c r="AG27" s="864"/>
      <c r="AH27" s="864"/>
      <c r="AI27" s="864"/>
      <c r="AJ27" s="864"/>
      <c r="AK27" s="864"/>
      <c r="AL27" s="864"/>
      <c r="AM27" s="864"/>
      <c r="AN27" s="864"/>
      <c r="AO27" s="864"/>
      <c r="AP27" s="864"/>
      <c r="AQ27" s="864"/>
      <c r="AR27" s="91"/>
      <c r="AS27" s="884" t="s">
        <v>183</v>
      </c>
      <c r="AT27" s="885"/>
      <c r="AU27" s="885"/>
      <c r="AV27" s="885"/>
      <c r="AW27" s="885"/>
      <c r="AX27" s="885"/>
      <c r="AY27" s="885"/>
      <c r="AZ27" s="885"/>
      <c r="BA27" s="867" t="s">
        <v>131</v>
      </c>
      <c r="BB27" s="868"/>
      <c r="BC27" s="868"/>
      <c r="BD27" s="868"/>
      <c r="BE27" s="868"/>
      <c r="BF27" s="868"/>
      <c r="BG27" s="868"/>
      <c r="BH27" s="868"/>
      <c r="BI27" s="868"/>
      <c r="BJ27" s="868"/>
      <c r="BK27" s="868"/>
      <c r="BL27" s="869"/>
      <c r="BM27" s="871" t="s">
        <v>129</v>
      </c>
      <c r="BN27" s="868"/>
      <c r="BO27" s="868"/>
      <c r="BP27" s="868"/>
      <c r="BQ27" s="868"/>
      <c r="BR27" s="868"/>
      <c r="BS27" s="868"/>
      <c r="BT27" s="868"/>
      <c r="BU27" s="868"/>
      <c r="BV27" s="868"/>
      <c r="BW27" s="868"/>
      <c r="BX27" s="868"/>
      <c r="BY27" s="868"/>
      <c r="BZ27" s="869"/>
      <c r="CA27" s="863" t="s">
        <v>133</v>
      </c>
      <c r="CB27" s="864"/>
      <c r="CC27" s="864"/>
      <c r="CD27" s="864"/>
      <c r="CE27" s="864"/>
      <c r="CF27" s="864"/>
      <c r="CG27" s="864"/>
      <c r="CH27" s="864"/>
      <c r="CI27" s="864"/>
      <c r="CJ27" s="865"/>
      <c r="CK27" s="9"/>
      <c r="CL27" s="9"/>
      <c r="CM27" s="9"/>
      <c r="CN27" s="9"/>
      <c r="CO27" s="9"/>
      <c r="CP27" s="9"/>
      <c r="CQ27" s="9"/>
      <c r="CR27" s="9"/>
      <c r="CS27" s="9"/>
      <c r="CT27" s="9"/>
      <c r="CU27" s="9"/>
      <c r="CV27" s="9"/>
      <c r="CW27" s="9"/>
      <c r="CX27" s="9"/>
    </row>
    <row r="28" spans="1:102" ht="7.5" customHeight="1">
      <c r="A28" s="775"/>
      <c r="B28" s="776"/>
      <c r="C28" s="618" t="s">
        <v>184</v>
      </c>
      <c r="D28" s="619"/>
      <c r="E28" s="619"/>
      <c r="F28" s="619"/>
      <c r="G28" s="619"/>
      <c r="H28" s="619"/>
      <c r="I28" s="620"/>
      <c r="J28" s="618" t="s">
        <v>185</v>
      </c>
      <c r="K28" s="619"/>
      <c r="L28" s="619"/>
      <c r="M28" s="619"/>
      <c r="N28" s="619"/>
      <c r="O28" s="619"/>
      <c r="P28" s="620"/>
      <c r="Q28" s="651" t="s">
        <v>186</v>
      </c>
      <c r="R28" s="644"/>
      <c r="S28" s="644"/>
      <c r="T28" s="772"/>
      <c r="U28" s="738" t="s">
        <v>54</v>
      </c>
      <c r="V28" s="739"/>
      <c r="W28" s="739"/>
      <c r="X28" s="739"/>
      <c r="Y28" s="945"/>
      <c r="Z28" s="949" t="s">
        <v>187</v>
      </c>
      <c r="AA28" s="950"/>
      <c r="AB28" s="950"/>
      <c r="AC28" s="950"/>
      <c r="AD28" s="951"/>
      <c r="AE28" s="8"/>
      <c r="AF28" s="594"/>
      <c r="AG28" s="594"/>
      <c r="AH28" s="594"/>
      <c r="AI28" s="594"/>
      <c r="AJ28" s="594"/>
      <c r="AK28" s="594"/>
      <c r="AL28" s="594"/>
      <c r="AM28" s="594"/>
      <c r="AN28" s="594"/>
      <c r="AO28" s="594"/>
      <c r="AP28" s="594"/>
      <c r="AQ28" s="594"/>
      <c r="AR28" s="104"/>
      <c r="AS28" s="599"/>
      <c r="AT28" s="600"/>
      <c r="AU28" s="600"/>
      <c r="AV28" s="600"/>
      <c r="AW28" s="600"/>
      <c r="AX28" s="600"/>
      <c r="AY28" s="600"/>
      <c r="AZ28" s="600"/>
      <c r="BA28" s="870"/>
      <c r="BB28" s="597"/>
      <c r="BC28" s="597"/>
      <c r="BD28" s="597"/>
      <c r="BE28" s="597"/>
      <c r="BF28" s="597"/>
      <c r="BG28" s="597"/>
      <c r="BH28" s="597"/>
      <c r="BI28" s="597"/>
      <c r="BJ28" s="597"/>
      <c r="BK28" s="597"/>
      <c r="BL28" s="598"/>
      <c r="BM28" s="596"/>
      <c r="BN28" s="597"/>
      <c r="BO28" s="597"/>
      <c r="BP28" s="597"/>
      <c r="BQ28" s="597"/>
      <c r="BR28" s="597"/>
      <c r="BS28" s="597"/>
      <c r="BT28" s="597"/>
      <c r="BU28" s="597"/>
      <c r="BV28" s="597"/>
      <c r="BW28" s="597"/>
      <c r="BX28" s="597"/>
      <c r="BY28" s="597"/>
      <c r="BZ28" s="598"/>
      <c r="CA28" s="596"/>
      <c r="CB28" s="597"/>
      <c r="CC28" s="597"/>
      <c r="CD28" s="597"/>
      <c r="CE28" s="597"/>
      <c r="CF28" s="597"/>
      <c r="CG28" s="597"/>
      <c r="CH28" s="597"/>
      <c r="CI28" s="597"/>
      <c r="CJ28" s="866"/>
      <c r="CK28" s="9"/>
      <c r="CL28" s="9"/>
      <c r="CM28" s="9"/>
      <c r="CN28" s="9"/>
      <c r="CO28" s="9"/>
      <c r="CP28" s="9"/>
      <c r="CQ28" s="9"/>
      <c r="CR28" s="9"/>
      <c r="CS28" s="9"/>
      <c r="CT28" s="9"/>
      <c r="CU28" s="9"/>
      <c r="CV28" s="9"/>
      <c r="CW28" s="9"/>
      <c r="CX28" s="9"/>
    </row>
    <row r="29" spans="1:102" ht="21.75" customHeight="1">
      <c r="A29" s="775"/>
      <c r="B29" s="776"/>
      <c r="C29" s="618"/>
      <c r="D29" s="619"/>
      <c r="E29" s="619"/>
      <c r="F29" s="619"/>
      <c r="G29" s="619"/>
      <c r="H29" s="619"/>
      <c r="I29" s="620"/>
      <c r="J29" s="618"/>
      <c r="K29" s="619"/>
      <c r="L29" s="619"/>
      <c r="M29" s="619"/>
      <c r="N29" s="619"/>
      <c r="O29" s="619"/>
      <c r="P29" s="620"/>
      <c r="Q29" s="596"/>
      <c r="R29" s="597"/>
      <c r="S29" s="597"/>
      <c r="T29" s="598"/>
      <c r="U29" s="946"/>
      <c r="V29" s="947"/>
      <c r="W29" s="947"/>
      <c r="X29" s="947"/>
      <c r="Y29" s="948"/>
      <c r="Z29" s="952"/>
      <c r="AA29" s="953"/>
      <c r="AB29" s="953"/>
      <c r="AC29" s="953"/>
      <c r="AD29" s="954"/>
      <c r="AE29" s="5"/>
      <c r="AF29" s="597"/>
      <c r="AG29" s="597"/>
      <c r="AH29" s="597"/>
      <c r="AI29" s="597"/>
      <c r="AJ29" s="597"/>
      <c r="AK29" s="597"/>
      <c r="AL29" s="597"/>
      <c r="AM29" s="597"/>
      <c r="AN29" s="597"/>
      <c r="AO29" s="597"/>
      <c r="AP29" s="597"/>
      <c r="AQ29" s="597"/>
      <c r="AR29" s="105"/>
      <c r="AS29" s="602"/>
      <c r="AT29" s="603"/>
      <c r="AU29" s="603"/>
      <c r="AV29" s="603"/>
      <c r="AW29" s="603"/>
      <c r="AX29" s="603"/>
      <c r="AY29" s="603"/>
      <c r="AZ29" s="603"/>
      <c r="BA29" s="848" t="s">
        <v>188</v>
      </c>
      <c r="BB29" s="849"/>
      <c r="BC29" s="849"/>
      <c r="BD29" s="849"/>
      <c r="BE29" s="849"/>
      <c r="BF29" s="914"/>
      <c r="BG29" s="915" t="s">
        <v>189</v>
      </c>
      <c r="BH29" s="849"/>
      <c r="BI29" s="849"/>
      <c r="BJ29" s="849"/>
      <c r="BK29" s="849"/>
      <c r="BL29" s="916"/>
      <c r="BM29" s="908" t="s">
        <v>190</v>
      </c>
      <c r="BN29" s="909"/>
      <c r="BO29" s="909"/>
      <c r="BP29" s="909"/>
      <c r="BQ29" s="909"/>
      <c r="BR29" s="909"/>
      <c r="BS29" s="909"/>
      <c r="BT29" s="897" t="s">
        <v>191</v>
      </c>
      <c r="BU29" s="897"/>
      <c r="BV29" s="897"/>
      <c r="BW29" s="897"/>
      <c r="BX29" s="897"/>
      <c r="BY29" s="897"/>
      <c r="BZ29" s="898"/>
      <c r="CA29" s="851" t="s">
        <v>192</v>
      </c>
      <c r="CB29" s="852"/>
      <c r="CC29" s="852"/>
      <c r="CD29" s="852"/>
      <c r="CE29" s="852"/>
      <c r="CF29" s="852"/>
      <c r="CG29" s="852"/>
      <c r="CH29" s="852"/>
      <c r="CI29" s="852"/>
      <c r="CJ29" s="853"/>
      <c r="CK29" s="30"/>
      <c r="CL29" s="30"/>
      <c r="CM29" s="30"/>
      <c r="CN29" s="30"/>
      <c r="CO29" s="30"/>
      <c r="CP29" s="30"/>
      <c r="CQ29" s="30"/>
      <c r="CR29" s="30"/>
      <c r="CS29" s="30"/>
      <c r="CT29" s="30"/>
      <c r="CU29" s="30"/>
      <c r="CV29" s="30"/>
      <c r="CW29" s="30"/>
      <c r="CX29" s="30"/>
    </row>
    <row r="30" spans="1:102" ht="18.75" customHeight="1">
      <c r="A30" s="775"/>
      <c r="B30" s="776"/>
      <c r="C30" s="651" t="str">
        <f>指定登録依頼書①!C30</f>
        <v>昭和</v>
      </c>
      <c r="D30" s="644"/>
      <c r="E30" s="647" t="str">
        <f>指定登録依頼書①!E30</f>
        <v/>
      </c>
      <c r="F30" s="647"/>
      <c r="G30" s="644" t="s">
        <v>42</v>
      </c>
      <c r="H30" s="644"/>
      <c r="I30" s="103"/>
      <c r="J30" s="616" t="str">
        <f>指定登録依頼書①!J30</f>
        <v/>
      </c>
      <c r="K30" s="617"/>
      <c r="L30" s="617"/>
      <c r="M30" s="617"/>
      <c r="N30" s="644" t="s">
        <v>42</v>
      </c>
      <c r="O30" s="644"/>
      <c r="P30" s="103"/>
      <c r="Q30" s="642" t="str">
        <f>指定登録依頼書①!Q30</f>
        <v/>
      </c>
      <c r="R30" s="643"/>
      <c r="S30" s="643"/>
      <c r="T30" s="241" t="s">
        <v>55</v>
      </c>
      <c r="U30" s="759" t="str">
        <f>指定登録依頼書①!U30</f>
        <v/>
      </c>
      <c r="V30" s="760"/>
      <c r="W30" s="760"/>
      <c r="X30" s="644" t="s">
        <v>193</v>
      </c>
      <c r="Y30" s="644"/>
      <c r="Z30" s="757" t="str">
        <f>指定登録依頼書①!Z30</f>
        <v/>
      </c>
      <c r="AA30" s="758"/>
      <c r="AB30" s="758"/>
      <c r="AC30" s="661" t="s">
        <v>193</v>
      </c>
      <c r="AD30" s="606"/>
      <c r="AE30" s="651" t="s">
        <v>194</v>
      </c>
      <c r="AF30" s="644"/>
      <c r="AG30" s="644"/>
      <c r="AH30" s="644"/>
      <c r="AI30" s="644"/>
      <c r="AJ30" s="772"/>
      <c r="AK30" s="656" t="str">
        <f>指定登録依頼書①!AK30</f>
        <v/>
      </c>
      <c r="AL30" s="657"/>
      <c r="AM30" s="657"/>
      <c r="AN30" s="657"/>
      <c r="AO30" s="657"/>
      <c r="AP30" s="644" t="s">
        <v>193</v>
      </c>
      <c r="AQ30" s="644"/>
      <c r="AR30" s="772"/>
      <c r="AS30" s="881" t="str">
        <f>指定登録依頼書①!AS30</f>
        <v/>
      </c>
      <c r="AT30" s="882"/>
      <c r="AU30" s="882"/>
      <c r="AV30" s="882"/>
      <c r="AW30" s="882"/>
      <c r="AX30" s="644" t="s">
        <v>195</v>
      </c>
      <c r="AY30" s="644"/>
      <c r="AZ30" s="644"/>
      <c r="BA30" s="917" t="s">
        <v>196</v>
      </c>
      <c r="BB30" s="918"/>
      <c r="BC30" s="918"/>
      <c r="BD30" s="918"/>
      <c r="BE30" s="918"/>
      <c r="BF30" s="918"/>
      <c r="BG30" s="921" t="s">
        <v>197</v>
      </c>
      <c r="BH30" s="918"/>
      <c r="BI30" s="918"/>
      <c r="BJ30" s="918"/>
      <c r="BK30" s="918"/>
      <c r="BL30" s="922"/>
      <c r="BM30" s="910"/>
      <c r="BN30" s="911"/>
      <c r="BO30" s="911"/>
      <c r="BP30" s="911"/>
      <c r="BQ30" s="911"/>
      <c r="BR30" s="911"/>
      <c r="BS30" s="911"/>
      <c r="BT30" s="899"/>
      <c r="BU30" s="899"/>
      <c r="BV30" s="899"/>
      <c r="BW30" s="899"/>
      <c r="BX30" s="899"/>
      <c r="BY30" s="899"/>
      <c r="BZ30" s="900"/>
      <c r="CA30" s="854"/>
      <c r="CB30" s="855"/>
      <c r="CC30" s="855"/>
      <c r="CD30" s="855"/>
      <c r="CE30" s="855"/>
      <c r="CF30" s="855"/>
      <c r="CG30" s="855"/>
      <c r="CH30" s="855"/>
      <c r="CI30" s="855"/>
      <c r="CJ30" s="856"/>
      <c r="CK30" s="30"/>
      <c r="CL30" s="30"/>
      <c r="CM30" s="30"/>
      <c r="CN30" s="30"/>
      <c r="CO30" s="30"/>
      <c r="CP30" s="30"/>
      <c r="CQ30" s="30"/>
      <c r="CR30" s="30"/>
      <c r="CS30" s="30"/>
      <c r="CT30" s="30"/>
      <c r="CU30" s="30"/>
      <c r="CV30" s="30"/>
      <c r="CW30" s="30"/>
      <c r="CX30" s="30"/>
    </row>
    <row r="31" spans="1:102" ht="18.75" customHeight="1">
      <c r="A31" s="775"/>
      <c r="B31" s="776"/>
      <c r="C31" s="629" t="str">
        <f>指定登録依頼書①!C31</f>
        <v>　～昭和63年度</v>
      </c>
      <c r="D31" s="630"/>
      <c r="E31" s="630"/>
      <c r="F31" s="630"/>
      <c r="G31" s="630"/>
      <c r="H31" s="630"/>
      <c r="I31" s="631"/>
      <c r="J31" s="626" t="str">
        <f>指定登録依頼書①!J31</f>
        <v/>
      </c>
      <c r="K31" s="627"/>
      <c r="L31" s="627"/>
      <c r="N31" s="206"/>
      <c r="O31" s="206"/>
      <c r="P31" s="204" t="s">
        <v>198</v>
      </c>
      <c r="Q31" s="613" t="str">
        <f>指定登録依頼書①!Q31</f>
        <v/>
      </c>
      <c r="R31" s="614"/>
      <c r="S31" s="614"/>
      <c r="T31" s="615"/>
      <c r="U31" s="761"/>
      <c r="V31" s="762"/>
      <c r="W31" s="762"/>
      <c r="X31" s="597"/>
      <c r="Y31" s="597"/>
      <c r="Z31" s="757"/>
      <c r="AA31" s="758"/>
      <c r="AB31" s="758"/>
      <c r="AC31" s="890"/>
      <c r="AD31" s="610"/>
      <c r="AE31" s="596"/>
      <c r="AF31" s="597"/>
      <c r="AG31" s="597"/>
      <c r="AH31" s="597"/>
      <c r="AI31" s="597"/>
      <c r="AJ31" s="598"/>
      <c r="AK31" s="596" t="s">
        <v>37</v>
      </c>
      <c r="AL31" s="597"/>
      <c r="AM31" s="907" t="str">
        <f>指定登録依頼書①!AM31</f>
        <v/>
      </c>
      <c r="AN31" s="907"/>
      <c r="AO31" s="907"/>
      <c r="AP31" s="597" t="s">
        <v>199</v>
      </c>
      <c r="AQ31" s="597"/>
      <c r="AR31" s="598"/>
      <c r="AS31" s="883"/>
      <c r="AT31" s="880"/>
      <c r="AU31" s="880"/>
      <c r="AV31" s="880"/>
      <c r="AW31" s="880"/>
      <c r="AX31" s="597"/>
      <c r="AY31" s="597"/>
      <c r="AZ31" s="597"/>
      <c r="BA31" s="917"/>
      <c r="BB31" s="918"/>
      <c r="BC31" s="918"/>
      <c r="BD31" s="918"/>
      <c r="BE31" s="918"/>
      <c r="BF31" s="918"/>
      <c r="BG31" s="918"/>
      <c r="BH31" s="918"/>
      <c r="BI31" s="918"/>
      <c r="BJ31" s="918"/>
      <c r="BK31" s="918"/>
      <c r="BL31" s="922"/>
      <c r="BM31" s="910"/>
      <c r="BN31" s="911"/>
      <c r="BO31" s="911"/>
      <c r="BP31" s="911"/>
      <c r="BQ31" s="911"/>
      <c r="BR31" s="911"/>
      <c r="BS31" s="911"/>
      <c r="BT31" s="899"/>
      <c r="BU31" s="899"/>
      <c r="BV31" s="899"/>
      <c r="BW31" s="899"/>
      <c r="BX31" s="899"/>
      <c r="BY31" s="899"/>
      <c r="BZ31" s="900"/>
      <c r="CA31" s="854"/>
      <c r="CB31" s="855"/>
      <c r="CC31" s="855"/>
      <c r="CD31" s="855"/>
      <c r="CE31" s="855"/>
      <c r="CF31" s="855"/>
      <c r="CG31" s="855"/>
      <c r="CH31" s="855"/>
      <c r="CI31" s="855"/>
      <c r="CJ31" s="856"/>
      <c r="CK31" s="30"/>
      <c r="CL31" s="30"/>
      <c r="CM31" s="30"/>
      <c r="CN31" s="30"/>
      <c r="CO31" s="30"/>
      <c r="CP31" s="30"/>
      <c r="CQ31" s="30"/>
      <c r="CR31" s="30"/>
      <c r="CS31" s="30"/>
      <c r="CT31" s="30"/>
      <c r="CU31" s="30"/>
      <c r="CV31" s="30"/>
      <c r="CW31" s="30"/>
      <c r="CX31" s="30"/>
    </row>
    <row r="32" spans="1:102" ht="18.75" customHeight="1">
      <c r="A32" s="775"/>
      <c r="B32" s="776"/>
      <c r="C32" s="98"/>
      <c r="D32" s="99"/>
      <c r="E32" s="99"/>
      <c r="F32" s="99"/>
      <c r="G32" s="99"/>
      <c r="H32" s="99"/>
      <c r="I32" s="103"/>
      <c r="J32" s="98"/>
      <c r="K32" s="99"/>
      <c r="L32" s="99"/>
      <c r="M32" s="99"/>
      <c r="N32" s="99"/>
      <c r="O32" s="99"/>
      <c r="P32" s="103"/>
      <c r="Q32" s="642" t="str">
        <f>指定登録依頼書①!Q32</f>
        <v/>
      </c>
      <c r="R32" s="643"/>
      <c r="S32" s="643"/>
      <c r="T32" s="241" t="s">
        <v>55</v>
      </c>
      <c r="U32" s="759" t="str">
        <f>指定登録依頼書①!U32</f>
        <v/>
      </c>
      <c r="V32" s="760"/>
      <c r="W32" s="760"/>
      <c r="X32" s="644" t="s">
        <v>193</v>
      </c>
      <c r="Y32" s="644"/>
      <c r="Z32" s="757" t="str">
        <f>指定登録依頼書①!Z32</f>
        <v/>
      </c>
      <c r="AA32" s="758"/>
      <c r="AB32" s="758"/>
      <c r="AC32" s="661" t="s">
        <v>193</v>
      </c>
      <c r="AD32" s="606"/>
      <c r="AE32" s="605" t="s">
        <v>68</v>
      </c>
      <c r="AF32" s="606"/>
      <c r="AG32" s="644" t="s">
        <v>69</v>
      </c>
      <c r="AH32" s="644"/>
      <c r="AI32" s="644"/>
      <c r="AJ32" s="772"/>
      <c r="AK32" s="656" t="str">
        <f>指定登録依頼書①!AK32</f>
        <v/>
      </c>
      <c r="AL32" s="657"/>
      <c r="AM32" s="657"/>
      <c r="AN32" s="657"/>
      <c r="AO32" s="657"/>
      <c r="AP32" s="644" t="s">
        <v>193</v>
      </c>
      <c r="AQ32" s="644"/>
      <c r="AR32" s="772"/>
      <c r="AS32" s="903" t="s">
        <v>200</v>
      </c>
      <c r="AT32" s="904"/>
      <c r="AU32" s="904"/>
      <c r="AV32" s="904"/>
      <c r="AW32" s="904"/>
      <c r="AX32" s="904"/>
      <c r="AY32" s="904"/>
      <c r="AZ32" s="904"/>
      <c r="BA32" s="917"/>
      <c r="BB32" s="918"/>
      <c r="BC32" s="918"/>
      <c r="BD32" s="918"/>
      <c r="BE32" s="918"/>
      <c r="BF32" s="918"/>
      <c r="BG32" s="918"/>
      <c r="BH32" s="918"/>
      <c r="BI32" s="918"/>
      <c r="BJ32" s="918"/>
      <c r="BK32" s="918"/>
      <c r="BL32" s="922"/>
      <c r="BM32" s="910"/>
      <c r="BN32" s="911"/>
      <c r="BO32" s="911"/>
      <c r="BP32" s="911"/>
      <c r="BQ32" s="911"/>
      <c r="BR32" s="911"/>
      <c r="BS32" s="911"/>
      <c r="BT32" s="899"/>
      <c r="BU32" s="899"/>
      <c r="BV32" s="899"/>
      <c r="BW32" s="899"/>
      <c r="BX32" s="899"/>
      <c r="BY32" s="899"/>
      <c r="BZ32" s="900"/>
      <c r="CA32" s="854"/>
      <c r="CB32" s="855"/>
      <c r="CC32" s="855"/>
      <c r="CD32" s="855"/>
      <c r="CE32" s="855"/>
      <c r="CF32" s="855"/>
      <c r="CG32" s="855"/>
      <c r="CH32" s="855"/>
      <c r="CI32" s="855"/>
      <c r="CJ32" s="856"/>
      <c r="CK32" s="30"/>
      <c r="CL32" s="30"/>
      <c r="CM32" s="30"/>
      <c r="CN32" s="30"/>
      <c r="CO32" s="30"/>
      <c r="CP32" s="30"/>
      <c r="CQ32" s="30"/>
      <c r="CR32" s="30"/>
      <c r="CS32" s="30"/>
      <c r="CT32" s="30"/>
      <c r="CU32" s="30"/>
      <c r="CV32" s="30"/>
      <c r="CW32" s="30"/>
      <c r="CX32" s="30"/>
    </row>
    <row r="33" spans="1:102" ht="18.75" customHeight="1">
      <c r="A33" s="775"/>
      <c r="B33" s="776"/>
      <c r="C33" s="662" t="str">
        <f>指定登録依頼書①!C33</f>
        <v/>
      </c>
      <c r="D33" s="663"/>
      <c r="E33" s="663"/>
      <c r="F33" s="663"/>
      <c r="G33" s="628" t="s">
        <v>201</v>
      </c>
      <c r="H33" s="628"/>
      <c r="I33" s="608"/>
      <c r="J33" s="632" t="str">
        <f>指定登録依頼書①!J33</f>
        <v/>
      </c>
      <c r="K33" s="633"/>
      <c r="L33" s="633"/>
      <c r="M33" s="633"/>
      <c r="N33" s="628" t="s">
        <v>193</v>
      </c>
      <c r="O33" s="628"/>
      <c r="P33" s="608"/>
      <c r="Q33" s="613" t="str">
        <f>指定登録依頼書①!Q33</f>
        <v/>
      </c>
      <c r="R33" s="614"/>
      <c r="S33" s="614"/>
      <c r="T33" s="615"/>
      <c r="U33" s="761"/>
      <c r="V33" s="762"/>
      <c r="W33" s="762"/>
      <c r="X33" s="597"/>
      <c r="Y33" s="597"/>
      <c r="Z33" s="757"/>
      <c r="AA33" s="758"/>
      <c r="AB33" s="758"/>
      <c r="AC33" s="890"/>
      <c r="AD33" s="610"/>
      <c r="AE33" s="607"/>
      <c r="AF33" s="608"/>
      <c r="AG33" s="597"/>
      <c r="AH33" s="597"/>
      <c r="AI33" s="597"/>
      <c r="AJ33" s="598"/>
      <c r="AK33" s="658"/>
      <c r="AL33" s="659"/>
      <c r="AM33" s="659"/>
      <c r="AN33" s="659"/>
      <c r="AO33" s="659"/>
      <c r="AP33" s="597"/>
      <c r="AQ33" s="597"/>
      <c r="AR33" s="598"/>
      <c r="AS33" s="599"/>
      <c r="AT33" s="600"/>
      <c r="AU33" s="600"/>
      <c r="AV33" s="600"/>
      <c r="AW33" s="600"/>
      <c r="AX33" s="600"/>
      <c r="AY33" s="600"/>
      <c r="AZ33" s="600"/>
      <c r="BA33" s="917"/>
      <c r="BB33" s="918"/>
      <c r="BC33" s="918"/>
      <c r="BD33" s="918"/>
      <c r="BE33" s="918"/>
      <c r="BF33" s="918"/>
      <c r="BG33" s="918"/>
      <c r="BH33" s="918"/>
      <c r="BI33" s="918"/>
      <c r="BJ33" s="918"/>
      <c r="BK33" s="918"/>
      <c r="BL33" s="922"/>
      <c r="BM33" s="910"/>
      <c r="BN33" s="911"/>
      <c r="BO33" s="911"/>
      <c r="BP33" s="911"/>
      <c r="BQ33" s="911"/>
      <c r="BR33" s="911"/>
      <c r="BS33" s="911"/>
      <c r="BT33" s="899"/>
      <c r="BU33" s="899"/>
      <c r="BV33" s="899"/>
      <c r="BW33" s="899"/>
      <c r="BX33" s="899"/>
      <c r="BY33" s="899"/>
      <c r="BZ33" s="900"/>
      <c r="CA33" s="854"/>
      <c r="CB33" s="855"/>
      <c r="CC33" s="855"/>
      <c r="CD33" s="855"/>
      <c r="CE33" s="855"/>
      <c r="CF33" s="855"/>
      <c r="CG33" s="855"/>
      <c r="CH33" s="855"/>
      <c r="CI33" s="855"/>
      <c r="CJ33" s="856"/>
      <c r="CK33" s="30"/>
      <c r="CL33" s="30"/>
      <c r="CM33" s="30"/>
      <c r="CN33" s="30"/>
      <c r="CO33" s="30"/>
      <c r="CP33" s="30"/>
      <c r="CQ33" s="30"/>
      <c r="CR33" s="30"/>
      <c r="CS33" s="30"/>
      <c r="CT33" s="30"/>
      <c r="CU33" s="30"/>
      <c r="CV33" s="30"/>
      <c r="CW33" s="30"/>
      <c r="CX33" s="30"/>
    </row>
    <row r="34" spans="1:102" ht="18.75" customHeight="1">
      <c r="A34" s="775"/>
      <c r="B34" s="776"/>
      <c r="C34" s="662"/>
      <c r="D34" s="663"/>
      <c r="E34" s="663"/>
      <c r="F34" s="663"/>
      <c r="G34" s="628"/>
      <c r="H34" s="628"/>
      <c r="I34" s="608"/>
      <c r="J34" s="632"/>
      <c r="K34" s="633"/>
      <c r="L34" s="633"/>
      <c r="M34" s="633"/>
      <c r="N34" s="628"/>
      <c r="O34" s="628"/>
      <c r="P34" s="608"/>
      <c r="Q34" s="642" t="str">
        <f>指定登録依頼書①!Q34</f>
        <v/>
      </c>
      <c r="R34" s="643"/>
      <c r="S34" s="643"/>
      <c r="T34" s="241" t="s">
        <v>55</v>
      </c>
      <c r="U34" s="759" t="str">
        <f>指定登録依頼書①!U34</f>
        <v/>
      </c>
      <c r="V34" s="760"/>
      <c r="W34" s="760"/>
      <c r="X34" s="644" t="s">
        <v>193</v>
      </c>
      <c r="Y34" s="644"/>
      <c r="Z34" s="757" t="str">
        <f>指定登録依頼書①!Z34</f>
        <v/>
      </c>
      <c r="AA34" s="758"/>
      <c r="AB34" s="758"/>
      <c r="AC34" s="661" t="s">
        <v>193</v>
      </c>
      <c r="AD34" s="606"/>
      <c r="AE34" s="607"/>
      <c r="AF34" s="608"/>
      <c r="AG34" s="876" t="s">
        <v>71</v>
      </c>
      <c r="AH34" s="876"/>
      <c r="AI34" s="876"/>
      <c r="AJ34" s="877"/>
      <c r="AK34" s="656" t="str">
        <f>指定登録依頼書①!AK34</f>
        <v/>
      </c>
      <c r="AL34" s="657"/>
      <c r="AM34" s="657"/>
      <c r="AN34" s="657"/>
      <c r="AO34" s="657"/>
      <c r="AP34" s="644" t="s">
        <v>193</v>
      </c>
      <c r="AQ34" s="644"/>
      <c r="AR34" s="772"/>
      <c r="AS34" s="599"/>
      <c r="AT34" s="600"/>
      <c r="AU34" s="600"/>
      <c r="AV34" s="600"/>
      <c r="AW34" s="600"/>
      <c r="AX34" s="600"/>
      <c r="AY34" s="600"/>
      <c r="AZ34" s="600"/>
      <c r="BA34" s="917"/>
      <c r="BB34" s="918"/>
      <c r="BC34" s="918"/>
      <c r="BD34" s="918"/>
      <c r="BE34" s="918"/>
      <c r="BF34" s="918"/>
      <c r="BG34" s="918"/>
      <c r="BH34" s="918"/>
      <c r="BI34" s="918"/>
      <c r="BJ34" s="918"/>
      <c r="BK34" s="918"/>
      <c r="BL34" s="922"/>
      <c r="BM34" s="910"/>
      <c r="BN34" s="911"/>
      <c r="BO34" s="911"/>
      <c r="BP34" s="911"/>
      <c r="BQ34" s="911"/>
      <c r="BR34" s="911"/>
      <c r="BS34" s="911"/>
      <c r="BT34" s="899"/>
      <c r="BU34" s="899"/>
      <c r="BV34" s="899"/>
      <c r="BW34" s="899"/>
      <c r="BX34" s="899"/>
      <c r="BY34" s="899"/>
      <c r="BZ34" s="900"/>
      <c r="CA34" s="854"/>
      <c r="CB34" s="855"/>
      <c r="CC34" s="855"/>
      <c r="CD34" s="855"/>
      <c r="CE34" s="855"/>
      <c r="CF34" s="855"/>
      <c r="CG34" s="855"/>
      <c r="CH34" s="855"/>
      <c r="CI34" s="855"/>
      <c r="CJ34" s="856"/>
      <c r="CK34" s="30"/>
      <c r="CL34" s="30"/>
      <c r="CM34" s="30"/>
      <c r="CN34" s="30"/>
      <c r="CO34" s="30"/>
      <c r="CP34" s="30"/>
      <c r="CQ34" s="30"/>
      <c r="CR34" s="30"/>
      <c r="CS34" s="30"/>
      <c r="CT34" s="30"/>
      <c r="CU34" s="30"/>
      <c r="CV34" s="30"/>
      <c r="CW34" s="30"/>
      <c r="CX34" s="30"/>
    </row>
    <row r="35" spans="1:102" ht="18.75" customHeight="1">
      <c r="A35" s="775"/>
      <c r="B35" s="776"/>
      <c r="C35" s="634" t="s">
        <v>37</v>
      </c>
      <c r="D35" s="664" t="str">
        <f>指定登録依頼書①!D35</f>
        <v/>
      </c>
      <c r="E35" s="664"/>
      <c r="F35" s="664"/>
      <c r="G35" s="664"/>
      <c r="H35" s="628" t="s">
        <v>199</v>
      </c>
      <c r="I35" s="608"/>
      <c r="J35" s="634" t="s">
        <v>37</v>
      </c>
      <c r="K35" s="664" t="str">
        <f>指定登録依頼書①!K35</f>
        <v/>
      </c>
      <c r="L35" s="664"/>
      <c r="M35" s="664"/>
      <c r="N35" s="664"/>
      <c r="O35" s="645" t="s">
        <v>199</v>
      </c>
      <c r="P35" s="646"/>
      <c r="Q35" s="613" t="str">
        <f>指定登録依頼書①!Q35</f>
        <v/>
      </c>
      <c r="R35" s="614"/>
      <c r="S35" s="614"/>
      <c r="T35" s="615"/>
      <c r="U35" s="761"/>
      <c r="V35" s="762"/>
      <c r="W35" s="762"/>
      <c r="X35" s="597"/>
      <c r="Y35" s="597"/>
      <c r="Z35" s="757"/>
      <c r="AA35" s="758"/>
      <c r="AB35" s="758"/>
      <c r="AC35" s="890"/>
      <c r="AD35" s="610"/>
      <c r="AE35" s="607"/>
      <c r="AF35" s="608"/>
      <c r="AG35" s="878"/>
      <c r="AH35" s="878"/>
      <c r="AI35" s="878"/>
      <c r="AJ35" s="879"/>
      <c r="AK35" s="658"/>
      <c r="AL35" s="659"/>
      <c r="AM35" s="659"/>
      <c r="AN35" s="659"/>
      <c r="AO35" s="659"/>
      <c r="AP35" s="597"/>
      <c r="AQ35" s="597"/>
      <c r="AR35" s="598"/>
      <c r="AS35" s="602"/>
      <c r="AT35" s="603"/>
      <c r="AU35" s="603"/>
      <c r="AV35" s="603"/>
      <c r="AW35" s="603"/>
      <c r="AX35" s="603"/>
      <c r="AY35" s="603"/>
      <c r="AZ35" s="603"/>
      <c r="BA35" s="917"/>
      <c r="BB35" s="918"/>
      <c r="BC35" s="918"/>
      <c r="BD35" s="918"/>
      <c r="BE35" s="918"/>
      <c r="BF35" s="918"/>
      <c r="BG35" s="918"/>
      <c r="BH35" s="918"/>
      <c r="BI35" s="918"/>
      <c r="BJ35" s="918"/>
      <c r="BK35" s="918"/>
      <c r="BL35" s="922"/>
      <c r="BM35" s="910"/>
      <c r="BN35" s="911"/>
      <c r="BO35" s="911"/>
      <c r="BP35" s="911"/>
      <c r="BQ35" s="911"/>
      <c r="BR35" s="911"/>
      <c r="BS35" s="911"/>
      <c r="BT35" s="899"/>
      <c r="BU35" s="899"/>
      <c r="BV35" s="899"/>
      <c r="BW35" s="899"/>
      <c r="BX35" s="899"/>
      <c r="BY35" s="899"/>
      <c r="BZ35" s="900"/>
      <c r="CA35" s="854"/>
      <c r="CB35" s="855"/>
      <c r="CC35" s="855"/>
      <c r="CD35" s="855"/>
      <c r="CE35" s="855"/>
      <c r="CF35" s="855"/>
      <c r="CG35" s="855"/>
      <c r="CH35" s="855"/>
      <c r="CI35" s="855"/>
      <c r="CJ35" s="856"/>
      <c r="CK35" s="30"/>
      <c r="CL35" s="30"/>
      <c r="CM35" s="30"/>
      <c r="CN35" s="30"/>
      <c r="CO35" s="30"/>
      <c r="CP35" s="30"/>
      <c r="CQ35" s="30"/>
      <c r="CR35" s="30"/>
      <c r="CS35" s="30"/>
      <c r="CT35" s="30"/>
      <c r="CU35" s="30"/>
      <c r="CV35" s="30"/>
      <c r="CW35" s="30"/>
      <c r="CX35" s="30"/>
    </row>
    <row r="36" spans="1:102" ht="18.75" customHeight="1">
      <c r="A36" s="775"/>
      <c r="B36" s="776"/>
      <c r="C36" s="634"/>
      <c r="D36" s="664"/>
      <c r="E36" s="664"/>
      <c r="F36" s="664"/>
      <c r="G36" s="664"/>
      <c r="H36" s="628"/>
      <c r="I36" s="608"/>
      <c r="J36" s="634"/>
      <c r="K36" s="664"/>
      <c r="L36" s="664"/>
      <c r="M36" s="664"/>
      <c r="N36" s="664"/>
      <c r="O36" s="645"/>
      <c r="P36" s="646"/>
      <c r="Q36" s="642" t="str">
        <f>指定登録依頼書①!Q36</f>
        <v/>
      </c>
      <c r="R36" s="643"/>
      <c r="S36" s="643"/>
      <c r="T36" s="241" t="s">
        <v>55</v>
      </c>
      <c r="U36" s="759" t="str">
        <f>指定登録依頼書①!U36</f>
        <v/>
      </c>
      <c r="V36" s="760"/>
      <c r="W36" s="760"/>
      <c r="X36" s="644" t="s">
        <v>193</v>
      </c>
      <c r="Y36" s="644"/>
      <c r="Z36" s="757" t="str">
        <f>指定登録依頼書①!Z36</f>
        <v/>
      </c>
      <c r="AA36" s="758" t="str">
        <f>IF(ISNUMBER(入力シート!X32),入力シート!X32,入力シート!X32&amp;"")</f>
        <v>[mSv]</v>
      </c>
      <c r="AB36" s="758" t="str">
        <f>IF(ISNUMBER(入力シート!Y32),入力シート!Y32,入力シート!Y32&amp;"")</f>
        <v/>
      </c>
      <c r="AC36" s="661" t="s">
        <v>193</v>
      </c>
      <c r="AD36" s="606"/>
      <c r="AE36" s="607"/>
      <c r="AF36" s="608"/>
      <c r="AG36" s="644" t="s">
        <v>72</v>
      </c>
      <c r="AH36" s="644"/>
      <c r="AI36" s="644"/>
      <c r="AJ36" s="772"/>
      <c r="AK36" s="872" t="str">
        <f>指定登録依頼書①!AK36</f>
        <v/>
      </c>
      <c r="AL36" s="873"/>
      <c r="AM36" s="873"/>
      <c r="AN36" s="873"/>
      <c r="AO36" s="873"/>
      <c r="AP36" s="644" t="s">
        <v>193</v>
      </c>
      <c r="AQ36" s="644"/>
      <c r="AR36" s="772"/>
      <c r="AS36" s="905" t="s">
        <v>202</v>
      </c>
      <c r="AT36" s="905"/>
      <c r="AU36" s="905"/>
      <c r="AV36" s="624" t="str">
        <f>指定登録依頼書①!AV36</f>
        <v>□ 有</v>
      </c>
      <c r="AW36" s="624"/>
      <c r="AX36" s="624"/>
      <c r="AY36" s="624"/>
      <c r="AZ36" s="651"/>
      <c r="BA36" s="917"/>
      <c r="BB36" s="918"/>
      <c r="BC36" s="918"/>
      <c r="BD36" s="918"/>
      <c r="BE36" s="918"/>
      <c r="BF36" s="918"/>
      <c r="BG36" s="918"/>
      <c r="BH36" s="918"/>
      <c r="BI36" s="918"/>
      <c r="BJ36" s="918"/>
      <c r="BK36" s="918"/>
      <c r="BL36" s="922"/>
      <c r="BM36" s="910"/>
      <c r="BN36" s="911"/>
      <c r="BO36" s="911"/>
      <c r="BP36" s="911"/>
      <c r="BQ36" s="911"/>
      <c r="BR36" s="911"/>
      <c r="BS36" s="911"/>
      <c r="BT36" s="899"/>
      <c r="BU36" s="899"/>
      <c r="BV36" s="899"/>
      <c r="BW36" s="899"/>
      <c r="BX36" s="899"/>
      <c r="BY36" s="899"/>
      <c r="BZ36" s="900"/>
      <c r="CA36" s="854"/>
      <c r="CB36" s="855"/>
      <c r="CC36" s="855"/>
      <c r="CD36" s="855"/>
      <c r="CE36" s="855"/>
      <c r="CF36" s="855"/>
      <c r="CG36" s="855"/>
      <c r="CH36" s="855"/>
      <c r="CI36" s="855"/>
      <c r="CJ36" s="856"/>
      <c r="CK36" s="30"/>
      <c r="CL36" s="30"/>
      <c r="CM36" s="30"/>
      <c r="CN36" s="30"/>
      <c r="CO36" s="30"/>
      <c r="CP36" s="30"/>
      <c r="CQ36" s="30"/>
      <c r="CR36" s="30"/>
      <c r="CS36" s="30"/>
      <c r="CT36" s="30"/>
      <c r="CU36" s="30"/>
      <c r="CV36" s="30"/>
      <c r="CW36" s="30"/>
      <c r="CX36" s="30"/>
    </row>
    <row r="37" spans="1:102" ht="18.75" customHeight="1">
      <c r="A37" s="775"/>
      <c r="B37" s="776"/>
      <c r="C37" s="5"/>
      <c r="D37" s="106"/>
      <c r="E37" s="106"/>
      <c r="F37" s="106"/>
      <c r="G37" s="106"/>
      <c r="H37" s="106"/>
      <c r="I37" s="105"/>
      <c r="J37" s="5"/>
      <c r="K37" s="106"/>
      <c r="L37" s="106"/>
      <c r="M37" s="106"/>
      <c r="N37" s="106"/>
      <c r="O37" s="106"/>
      <c r="P37" s="105"/>
      <c r="Q37" s="613" t="str">
        <f>指定登録依頼書①!Q37</f>
        <v/>
      </c>
      <c r="R37" s="614"/>
      <c r="S37" s="614"/>
      <c r="T37" s="615"/>
      <c r="U37" s="761"/>
      <c r="V37" s="762"/>
      <c r="W37" s="762"/>
      <c r="X37" s="597"/>
      <c r="Y37" s="597"/>
      <c r="Z37" s="757" t="str">
        <f>IF(ISNUMBER(入力シート!W33),入力シート!W33,入力シート!W33&amp;"")</f>
        <v/>
      </c>
      <c r="AA37" s="758" t="str">
        <f>IF(ISNUMBER(入力シート!X33),入力シート!X33,入力シート!X33&amp;"")</f>
        <v>[mSv]</v>
      </c>
      <c r="AB37" s="758" t="str">
        <f>IF(ISNUMBER(入力シート!Y33),入力シート!Y33,入力シート!Y33&amp;"")</f>
        <v/>
      </c>
      <c r="AC37" s="890"/>
      <c r="AD37" s="610"/>
      <c r="AE37" s="609"/>
      <c r="AF37" s="610"/>
      <c r="AG37" s="107" t="s">
        <v>46</v>
      </c>
      <c r="AH37" s="880" t="str">
        <f>指定登録依頼書①!AH37</f>
        <v/>
      </c>
      <c r="AI37" s="880"/>
      <c r="AJ37" s="78" t="s">
        <v>203</v>
      </c>
      <c r="AK37" s="874"/>
      <c r="AL37" s="875"/>
      <c r="AM37" s="875"/>
      <c r="AN37" s="875"/>
      <c r="AO37" s="875"/>
      <c r="AP37" s="597"/>
      <c r="AQ37" s="597"/>
      <c r="AR37" s="598"/>
      <c r="AS37" s="906"/>
      <c r="AT37" s="906"/>
      <c r="AU37" s="906"/>
      <c r="AV37" s="625" t="str">
        <f>指定登録依頼書①!AV37</f>
        <v>□ 無</v>
      </c>
      <c r="AW37" s="625"/>
      <c r="AX37" s="625"/>
      <c r="AY37" s="625"/>
      <c r="AZ37" s="596"/>
      <c r="BA37" s="917"/>
      <c r="BB37" s="918"/>
      <c r="BC37" s="918"/>
      <c r="BD37" s="918"/>
      <c r="BE37" s="918"/>
      <c r="BF37" s="918"/>
      <c r="BG37" s="918"/>
      <c r="BH37" s="918"/>
      <c r="BI37" s="918"/>
      <c r="BJ37" s="918"/>
      <c r="BK37" s="918"/>
      <c r="BL37" s="922"/>
      <c r="BM37" s="912"/>
      <c r="BN37" s="913"/>
      <c r="BO37" s="913"/>
      <c r="BP37" s="913"/>
      <c r="BQ37" s="913"/>
      <c r="BR37" s="913"/>
      <c r="BS37" s="913"/>
      <c r="BT37" s="901"/>
      <c r="BU37" s="901"/>
      <c r="BV37" s="901"/>
      <c r="BW37" s="901"/>
      <c r="BX37" s="901"/>
      <c r="BY37" s="901"/>
      <c r="BZ37" s="902"/>
      <c r="CA37" s="857"/>
      <c r="CB37" s="858"/>
      <c r="CC37" s="858"/>
      <c r="CD37" s="858"/>
      <c r="CE37" s="858"/>
      <c r="CF37" s="858"/>
      <c r="CG37" s="858"/>
      <c r="CH37" s="858"/>
      <c r="CI37" s="858"/>
      <c r="CJ37" s="859"/>
      <c r="CK37" s="30"/>
      <c r="CL37" s="30"/>
      <c r="CM37" s="30"/>
      <c r="CN37" s="30"/>
      <c r="CO37" s="30"/>
      <c r="CP37" s="30"/>
      <c r="CQ37" s="30"/>
      <c r="CR37" s="30"/>
      <c r="CS37" s="30"/>
      <c r="CT37" s="30"/>
      <c r="CU37" s="30"/>
      <c r="CV37" s="30"/>
      <c r="CW37" s="30"/>
      <c r="CX37" s="30"/>
    </row>
    <row r="38" spans="1:102" ht="15" customHeight="1">
      <c r="A38" s="775"/>
      <c r="B38" s="776"/>
      <c r="C38" s="750" t="s">
        <v>204</v>
      </c>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0" t="s">
        <v>205</v>
      </c>
      <c r="AH38" s="751"/>
      <c r="AI38" s="751"/>
      <c r="AJ38" s="751"/>
      <c r="AK38" s="751"/>
      <c r="AL38" s="751"/>
      <c r="AM38" s="751"/>
      <c r="AN38" s="751"/>
      <c r="AO38" s="751"/>
      <c r="AP38" s="751"/>
      <c r="AQ38" s="751"/>
      <c r="AR38" s="751"/>
      <c r="AS38" s="751"/>
      <c r="AT38" s="751"/>
      <c r="AU38" s="751"/>
      <c r="AV38" s="751"/>
      <c r="AW38" s="751"/>
      <c r="AX38" s="751"/>
      <c r="AY38" s="751"/>
      <c r="AZ38" s="751"/>
      <c r="BA38" s="917"/>
      <c r="BB38" s="918"/>
      <c r="BC38" s="918"/>
      <c r="BD38" s="918"/>
      <c r="BE38" s="918"/>
      <c r="BF38" s="918"/>
      <c r="BG38" s="918"/>
      <c r="BH38" s="918"/>
      <c r="BI38" s="918"/>
      <c r="BJ38" s="918"/>
      <c r="BK38" s="918"/>
      <c r="BL38" s="922"/>
      <c r="BM38" s="24"/>
      <c r="BN38" s="886" t="s">
        <v>206</v>
      </c>
      <c r="BO38" s="886"/>
      <c r="BP38" s="886"/>
      <c r="BQ38" s="886"/>
      <c r="BR38" s="886"/>
      <c r="BS38" s="886"/>
      <c r="BT38" s="886"/>
      <c r="BU38" s="886"/>
      <c r="BV38" s="886"/>
      <c r="BW38" s="886"/>
      <c r="BX38" s="886"/>
      <c r="BY38" s="886"/>
      <c r="BZ38" s="886"/>
      <c r="CA38" s="886"/>
      <c r="CB38" s="886"/>
      <c r="CC38" s="886"/>
      <c r="CD38" s="886"/>
      <c r="CE38" s="886"/>
      <c r="CF38" s="886"/>
      <c r="CG38" s="886"/>
      <c r="CH38" s="886"/>
      <c r="CI38" s="886"/>
      <c r="CJ38" s="38"/>
      <c r="CK38" s="35"/>
      <c r="CL38" s="35"/>
      <c r="CM38" s="35"/>
      <c r="CN38" s="35"/>
      <c r="CO38" s="35"/>
      <c r="CP38" s="35"/>
      <c r="CQ38" s="35"/>
      <c r="CR38" s="35"/>
      <c r="CS38" s="35"/>
      <c r="CT38" s="35"/>
      <c r="CU38" s="35"/>
      <c r="CV38" s="35"/>
    </row>
    <row r="39" spans="1:102" ht="15" customHeight="1">
      <c r="A39" s="775"/>
      <c r="B39" s="776"/>
      <c r="C39" s="752" t="str">
        <f>指定登録依頼書①!C39</f>
        <v/>
      </c>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705" t="str">
        <f>指定登録依頼書①!AG39</f>
        <v/>
      </c>
      <c r="AH39" s="686"/>
      <c r="AI39" s="686"/>
      <c r="AJ39" s="686"/>
      <c r="AK39" s="686"/>
      <c r="AL39" s="686"/>
      <c r="AM39" s="686"/>
      <c r="AN39" s="686"/>
      <c r="AO39" s="686"/>
      <c r="AP39" s="686"/>
      <c r="AQ39" s="686"/>
      <c r="AR39" s="686"/>
      <c r="AS39" s="686"/>
      <c r="AT39" s="686"/>
      <c r="AU39" s="686"/>
      <c r="AV39" s="686"/>
      <c r="AW39" s="686"/>
      <c r="AX39" s="686"/>
      <c r="AY39" s="686"/>
      <c r="AZ39" s="686"/>
      <c r="BA39" s="917"/>
      <c r="BB39" s="918"/>
      <c r="BC39" s="918"/>
      <c r="BD39" s="918"/>
      <c r="BE39" s="918"/>
      <c r="BF39" s="918"/>
      <c r="BG39" s="918"/>
      <c r="BH39" s="918"/>
      <c r="BI39" s="918"/>
      <c r="BJ39" s="918"/>
      <c r="BK39" s="918"/>
      <c r="BL39" s="922"/>
      <c r="BM39" s="24"/>
      <c r="BN39" s="887"/>
      <c r="BO39" s="887"/>
      <c r="BP39" s="887"/>
      <c r="BQ39" s="887"/>
      <c r="BR39" s="887"/>
      <c r="BS39" s="887"/>
      <c r="BT39" s="887"/>
      <c r="BU39" s="887"/>
      <c r="BV39" s="887"/>
      <c r="BW39" s="887"/>
      <c r="BX39" s="887"/>
      <c r="BY39" s="887"/>
      <c r="BZ39" s="887"/>
      <c r="CA39" s="887"/>
      <c r="CB39" s="887"/>
      <c r="CC39" s="887"/>
      <c r="CD39" s="887"/>
      <c r="CE39" s="887"/>
      <c r="CF39" s="887"/>
      <c r="CG39" s="887"/>
      <c r="CH39" s="887"/>
      <c r="CI39" s="887"/>
      <c r="CJ39" s="25"/>
      <c r="CK39" s="35"/>
      <c r="CL39" s="35"/>
      <c r="CM39" s="35"/>
      <c r="CN39" s="35"/>
      <c r="CO39" s="35"/>
      <c r="CP39" s="35"/>
      <c r="CQ39" s="35"/>
      <c r="CR39" s="35"/>
      <c r="CS39" s="35"/>
      <c r="CT39" s="35"/>
      <c r="CU39" s="35"/>
      <c r="CV39" s="35"/>
    </row>
    <row r="40" spans="1:102" ht="15" customHeight="1" thickBot="1">
      <c r="A40" s="777"/>
      <c r="B40" s="778"/>
      <c r="C40" s="754"/>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974"/>
      <c r="AH40" s="975"/>
      <c r="AI40" s="975"/>
      <c r="AJ40" s="975"/>
      <c r="AK40" s="975"/>
      <c r="AL40" s="975"/>
      <c r="AM40" s="975"/>
      <c r="AN40" s="975"/>
      <c r="AO40" s="975"/>
      <c r="AP40" s="975"/>
      <c r="AQ40" s="975"/>
      <c r="AR40" s="975"/>
      <c r="AS40" s="975"/>
      <c r="AT40" s="975"/>
      <c r="AU40" s="975"/>
      <c r="AV40" s="975"/>
      <c r="AW40" s="686"/>
      <c r="AX40" s="686"/>
      <c r="AY40" s="686"/>
      <c r="AZ40" s="686"/>
      <c r="BA40" s="919"/>
      <c r="BB40" s="920"/>
      <c r="BC40" s="920"/>
      <c r="BD40" s="920"/>
      <c r="BE40" s="920"/>
      <c r="BF40" s="920"/>
      <c r="BG40" s="920"/>
      <c r="BH40" s="920"/>
      <c r="BI40" s="920"/>
      <c r="BJ40" s="920"/>
      <c r="BK40" s="920"/>
      <c r="BL40" s="923"/>
      <c r="BM40" s="296"/>
      <c r="BN40" s="888"/>
      <c r="BO40" s="888"/>
      <c r="BP40" s="888"/>
      <c r="BQ40" s="888"/>
      <c r="BR40" s="888"/>
      <c r="BS40" s="888"/>
      <c r="BT40" s="888"/>
      <c r="BU40" s="888"/>
      <c r="BV40" s="888"/>
      <c r="BW40" s="888"/>
      <c r="BX40" s="888"/>
      <c r="BY40" s="888"/>
      <c r="BZ40" s="888"/>
      <c r="CA40" s="888"/>
      <c r="CB40" s="888"/>
      <c r="CC40" s="888"/>
      <c r="CD40" s="888"/>
      <c r="CE40" s="888"/>
      <c r="CF40" s="888"/>
      <c r="CG40" s="888"/>
      <c r="CH40" s="888"/>
      <c r="CI40" s="888"/>
      <c r="CJ40" s="289"/>
      <c r="CK40" s="35"/>
      <c r="CL40" s="35"/>
      <c r="CM40" s="35"/>
      <c r="CN40" s="35"/>
      <c r="CO40" s="35"/>
      <c r="CP40" s="35"/>
      <c r="CQ40" s="35"/>
      <c r="CR40" s="35"/>
      <c r="CS40" s="35"/>
      <c r="CT40" s="35"/>
      <c r="CU40" s="35"/>
      <c r="CV40" s="35"/>
    </row>
    <row r="41" spans="1:102" ht="15" customHeight="1" thickTop="1">
      <c r="A41" s="936" t="s">
        <v>207</v>
      </c>
      <c r="B41" s="937"/>
      <c r="C41" s="924" t="s">
        <v>88</v>
      </c>
      <c r="D41" s="641"/>
      <c r="E41" s="641"/>
      <c r="F41" s="641"/>
      <c r="G41" s="641"/>
      <c r="H41" s="641"/>
      <c r="I41" s="641"/>
      <c r="J41" s="641"/>
      <c r="K41" s="641"/>
      <c r="L41" s="641"/>
      <c r="M41" s="641"/>
      <c r="N41" s="641"/>
      <c r="O41" s="932"/>
      <c r="P41" s="933" t="s">
        <v>208</v>
      </c>
      <c r="Q41" s="934" t="s">
        <v>209</v>
      </c>
      <c r="R41" s="924" t="s">
        <v>95</v>
      </c>
      <c r="S41" s="641"/>
      <c r="T41" s="641"/>
      <c r="U41" s="641"/>
      <c r="V41" s="641"/>
      <c r="W41" s="641"/>
      <c r="X41" s="641"/>
      <c r="Y41" s="641"/>
      <c r="Z41" s="641"/>
      <c r="AA41" s="641"/>
      <c r="AB41" s="641"/>
      <c r="AC41" s="641"/>
      <c r="AD41" s="932"/>
      <c r="AE41" s="935" t="s">
        <v>211</v>
      </c>
      <c r="AF41" s="971" t="s">
        <v>212</v>
      </c>
      <c r="AG41" s="924" t="s">
        <v>213</v>
      </c>
      <c r="AH41" s="641"/>
      <c r="AI41" s="641"/>
      <c r="AJ41" s="641"/>
      <c r="AK41" s="641"/>
      <c r="AL41" s="641"/>
      <c r="AM41" s="641"/>
      <c r="AN41" s="641"/>
      <c r="AO41" s="641"/>
      <c r="AP41" s="641"/>
      <c r="AQ41" s="641"/>
      <c r="AR41" s="641"/>
      <c r="AS41" s="641"/>
      <c r="AT41" s="641"/>
      <c r="AU41" s="641"/>
      <c r="AV41" s="925"/>
      <c r="AW41" s="136"/>
      <c r="AX41" s="137"/>
      <c r="AY41" s="138" t="s">
        <v>214</v>
      </c>
      <c r="AZ41" s="138"/>
      <c r="BA41" s="116"/>
      <c r="BB41" s="116"/>
      <c r="BC41" s="116"/>
      <c r="BD41" s="116"/>
      <c r="BE41" s="116"/>
      <c r="BF41" s="116"/>
      <c r="BG41" s="116"/>
      <c r="BH41" s="116"/>
      <c r="BI41" s="116"/>
      <c r="BJ41" s="116"/>
      <c r="BK41" s="116"/>
      <c r="BL41" s="116"/>
      <c r="BM41" s="116"/>
    </row>
    <row r="42" spans="1:102" ht="15" customHeight="1">
      <c r="A42" s="585"/>
      <c r="B42" s="586"/>
      <c r="C42" s="115"/>
      <c r="D42" s="4"/>
      <c r="E42" s="4"/>
      <c r="F42" s="4"/>
      <c r="G42" s="4"/>
      <c r="H42" s="4"/>
      <c r="I42" s="4"/>
      <c r="J42" s="4"/>
      <c r="K42" s="4"/>
      <c r="L42" s="4"/>
      <c r="M42" s="4"/>
      <c r="N42" s="4"/>
      <c r="O42" s="104"/>
      <c r="P42" s="765"/>
      <c r="Q42" s="767"/>
      <c r="R42" s="8"/>
      <c r="S42" s="612" t="str">
        <f>指定登録依頼書①!S42</f>
        <v/>
      </c>
      <c r="T42" s="612"/>
      <c r="U42" s="612"/>
      <c r="V42" s="612"/>
      <c r="W42" s="4" t="s">
        <v>15</v>
      </c>
      <c r="X42" s="589" t="str">
        <f>指定登録依頼書①!X42</f>
        <v/>
      </c>
      <c r="Y42" s="938"/>
      <c r="Z42" s="628" t="s">
        <v>156</v>
      </c>
      <c r="AA42" s="589" t="str">
        <f>指定登録依頼書①!AA42</f>
        <v/>
      </c>
      <c r="AB42" s="938"/>
      <c r="AC42" s="628" t="s">
        <v>17</v>
      </c>
      <c r="AD42" s="104"/>
      <c r="AE42" s="763"/>
      <c r="AF42" s="891"/>
      <c r="AG42" s="8"/>
      <c r="AH42" s="4"/>
      <c r="AI42" s="4"/>
      <c r="AJ42" s="4"/>
      <c r="AK42" s="4"/>
      <c r="AL42" s="4"/>
      <c r="AM42" s="4"/>
      <c r="AN42" s="4"/>
      <c r="AO42" s="4"/>
      <c r="AP42" s="4"/>
      <c r="AQ42" s="4"/>
      <c r="AR42" s="4"/>
      <c r="AS42" s="4"/>
      <c r="AT42" s="4"/>
      <c r="AU42" s="4"/>
      <c r="AV42" s="124"/>
      <c r="AW42" s="889" t="s">
        <v>215</v>
      </c>
      <c r="AX42" s="889"/>
      <c r="AY42" s="889"/>
      <c r="AZ42" s="889"/>
      <c r="BA42" s="889"/>
      <c r="BB42" s="889"/>
      <c r="BC42" s="889"/>
      <c r="BD42" s="889"/>
      <c r="BE42" s="889"/>
      <c r="BF42" s="889"/>
      <c r="BG42" s="889"/>
      <c r="BH42" s="889"/>
      <c r="BI42" s="889"/>
      <c r="BJ42" s="889"/>
      <c r="BK42" s="889"/>
      <c r="BL42" s="889"/>
      <c r="BM42" s="889"/>
      <c r="BN42" s="889"/>
    </row>
    <row r="43" spans="1:102" ht="15" customHeight="1">
      <c r="A43" s="585"/>
      <c r="B43" s="586"/>
      <c r="C43" s="115"/>
      <c r="D43" s="612" t="str">
        <f>指定登録依頼書①!D43</f>
        <v/>
      </c>
      <c r="E43" s="612"/>
      <c r="F43" s="612"/>
      <c r="G43" s="612"/>
      <c r="H43" s="4" t="s">
        <v>15</v>
      </c>
      <c r="I43" s="589" t="str">
        <f>指定登録依頼書①!I43</f>
        <v/>
      </c>
      <c r="J43" s="589"/>
      <c r="K43" s="4" t="s">
        <v>156</v>
      </c>
      <c r="L43" s="589" t="str">
        <f>指定登録依頼書①!L43</f>
        <v/>
      </c>
      <c r="M43" s="589"/>
      <c r="N43" s="4" t="s">
        <v>17</v>
      </c>
      <c r="O43" s="104"/>
      <c r="P43" s="765"/>
      <c r="Q43" s="767"/>
      <c r="R43" s="8"/>
      <c r="S43" s="640" t="str">
        <f>指定登録依頼書①!S43</f>
        <v/>
      </c>
      <c r="T43" s="640"/>
      <c r="U43" s="640"/>
      <c r="V43" s="640"/>
      <c r="W43" s="640"/>
      <c r="X43" s="938"/>
      <c r="Y43" s="938"/>
      <c r="Z43" s="445"/>
      <c r="AA43" s="938"/>
      <c r="AB43" s="938"/>
      <c r="AC43" s="445"/>
      <c r="AD43" s="104"/>
      <c r="AE43" s="763"/>
      <c r="AF43" s="891"/>
      <c r="AG43" s="8"/>
      <c r="AH43" s="4"/>
      <c r="AI43" s="612" t="str">
        <f>指定登録依頼書①!AI43</f>
        <v/>
      </c>
      <c r="AJ43" s="612"/>
      <c r="AK43" s="612"/>
      <c r="AL43" s="4" t="s">
        <v>15</v>
      </c>
      <c r="AM43" s="4"/>
      <c r="AN43" s="589" t="str">
        <f>指定登録依頼書①!AN43</f>
        <v/>
      </c>
      <c r="AO43" s="589"/>
      <c r="AP43" s="4" t="s">
        <v>156</v>
      </c>
      <c r="AQ43" s="4"/>
      <c r="AR43" s="589" t="str">
        <f>指定登録依頼書①!AR43</f>
        <v/>
      </c>
      <c r="AS43" s="589"/>
      <c r="AT43" s="4" t="s">
        <v>17</v>
      </c>
      <c r="AU43" s="1"/>
      <c r="AV43" s="128"/>
      <c r="AW43" s="889"/>
      <c r="AX43" s="889"/>
      <c r="AY43" s="889"/>
      <c r="AZ43" s="889"/>
      <c r="BA43" s="889"/>
      <c r="BB43" s="889"/>
      <c r="BC43" s="889"/>
      <c r="BD43" s="889"/>
      <c r="BE43" s="889"/>
      <c r="BF43" s="889"/>
      <c r="BG43" s="889"/>
      <c r="BH43" s="889"/>
      <c r="BI43" s="889"/>
      <c r="BJ43" s="889"/>
      <c r="BK43" s="889"/>
      <c r="BL43" s="889"/>
      <c r="BM43" s="889"/>
      <c r="BN43" s="889"/>
      <c r="BO43" s="9"/>
      <c r="BP43" s="9"/>
      <c r="BQ43" s="9"/>
      <c r="BR43" s="9"/>
      <c r="BS43" s="9"/>
      <c r="BT43" s="9"/>
      <c r="BU43" s="9"/>
      <c r="BV43" s="9"/>
      <c r="BW43" s="9"/>
      <c r="BX43" s="9"/>
      <c r="CA43" s="862" t="s">
        <v>217</v>
      </c>
      <c r="CB43" s="862"/>
      <c r="CC43" s="862"/>
      <c r="CD43" s="862"/>
      <c r="CE43" s="862"/>
      <c r="CF43" s="862"/>
      <c r="CG43" s="862"/>
      <c r="CH43" s="862"/>
      <c r="CI43" s="862"/>
      <c r="CJ43" s="862"/>
      <c r="CL43" s="9"/>
      <c r="CM43" s="9"/>
      <c r="CN43" s="9"/>
      <c r="CO43" s="9"/>
      <c r="CP43" s="9"/>
      <c r="CQ43" s="9"/>
      <c r="CR43" s="9"/>
      <c r="CS43" s="9"/>
      <c r="CT43" s="9"/>
      <c r="CU43" s="9"/>
      <c r="CV43" s="9"/>
      <c r="CW43" s="9"/>
      <c r="CX43" s="9"/>
    </row>
    <row r="44" spans="1:102" ht="15" customHeight="1">
      <c r="A44" s="585"/>
      <c r="B44" s="586"/>
      <c r="C44" s="26"/>
      <c r="D44" s="611" t="str">
        <f>指定登録依頼書①!D44</f>
        <v/>
      </c>
      <c r="E44" s="611"/>
      <c r="F44" s="611"/>
      <c r="G44" s="611"/>
      <c r="H44" s="611"/>
      <c r="I44" s="106"/>
      <c r="J44" s="106"/>
      <c r="K44" s="106"/>
      <c r="L44" s="106"/>
      <c r="M44" s="106"/>
      <c r="N44" s="106"/>
      <c r="O44" s="105"/>
      <c r="P44" s="766"/>
      <c r="Q44" s="768"/>
      <c r="R44" s="8"/>
      <c r="S44" s="794" t="str">
        <f>指定登録依頼書①!S44</f>
        <v>□ 従事可</v>
      </c>
      <c r="T44" s="794"/>
      <c r="U44" s="794"/>
      <c r="V44" s="794"/>
      <c r="W44" s="794"/>
      <c r="X44" s="69" t="s">
        <v>147</v>
      </c>
      <c r="Y44" s="779" t="str">
        <f>指定登録依頼書①!Y44</f>
        <v>□ 従事不可</v>
      </c>
      <c r="Z44" s="779"/>
      <c r="AA44" s="779"/>
      <c r="AB44" s="779"/>
      <c r="AC44" s="779"/>
      <c r="AD44" s="104"/>
      <c r="AE44" s="763"/>
      <c r="AF44" s="891"/>
      <c r="AG44" s="5"/>
      <c r="AH44" s="106"/>
      <c r="AI44" s="611" t="str">
        <f>指定登録依頼書①!AI44</f>
        <v/>
      </c>
      <c r="AJ44" s="611"/>
      <c r="AK44" s="611"/>
      <c r="AL44" s="611"/>
      <c r="AM44" s="611"/>
      <c r="AN44" s="106"/>
      <c r="AO44" s="106"/>
      <c r="AP44" s="106"/>
      <c r="AQ44" s="106"/>
      <c r="AR44" s="106"/>
      <c r="AS44" s="106"/>
      <c r="AT44" s="106"/>
      <c r="AU44" s="106"/>
      <c r="AV44" s="129"/>
      <c r="AW44" s="889"/>
      <c r="AX44" s="889"/>
      <c r="AY44" s="889"/>
      <c r="AZ44" s="889"/>
      <c r="BA44" s="889"/>
      <c r="BB44" s="889"/>
      <c r="BC44" s="889"/>
      <c r="BD44" s="889"/>
      <c r="BE44" s="889"/>
      <c r="BF44" s="889"/>
      <c r="BG44" s="889"/>
      <c r="BH44" s="889"/>
      <c r="BI44" s="889"/>
      <c r="BJ44" s="889"/>
      <c r="BK44" s="889"/>
      <c r="BL44" s="889"/>
      <c r="BM44" s="889"/>
      <c r="BN44" s="889"/>
      <c r="BO44" s="9"/>
      <c r="BP44" s="9"/>
      <c r="BQ44" s="9"/>
      <c r="BR44" s="9"/>
      <c r="BS44" s="9"/>
      <c r="BT44" s="9"/>
      <c r="BU44" s="9"/>
      <c r="BV44" s="9"/>
      <c r="BW44" s="9"/>
      <c r="BX44" s="9"/>
      <c r="CA44" s="862" t="s">
        <v>220</v>
      </c>
      <c r="CB44" s="862"/>
      <c r="CC44" s="862"/>
      <c r="CD44" s="862"/>
      <c r="CE44" s="862"/>
      <c r="CF44" s="862" t="s">
        <v>221</v>
      </c>
      <c r="CG44" s="862"/>
      <c r="CH44" s="862"/>
      <c r="CI44" s="862"/>
      <c r="CJ44" s="862"/>
      <c r="CL44" s="9"/>
      <c r="CM44" s="9"/>
      <c r="CN44" s="9"/>
      <c r="CP44" s="9"/>
      <c r="CQ44" s="9"/>
      <c r="CR44" s="9"/>
      <c r="CS44" s="9"/>
      <c r="CT44" s="9"/>
      <c r="CU44" s="9"/>
      <c r="CV44" s="9"/>
      <c r="CW44" s="9"/>
      <c r="CX44" s="9"/>
    </row>
    <row r="45" spans="1:102" ht="15" customHeight="1">
      <c r="A45" s="585"/>
      <c r="B45" s="586"/>
      <c r="C45" s="590" t="s">
        <v>222</v>
      </c>
      <c r="D45" s="591"/>
      <c r="E45" s="591"/>
      <c r="F45" s="591"/>
      <c r="G45" s="591"/>
      <c r="H45" s="591"/>
      <c r="I45" s="591"/>
      <c r="J45" s="591"/>
      <c r="K45" s="591"/>
      <c r="L45" s="591"/>
      <c r="M45" s="591"/>
      <c r="N45" s="591"/>
      <c r="O45" s="592"/>
      <c r="P45" s="765" t="s">
        <v>223</v>
      </c>
      <c r="Q45" s="767" t="s">
        <v>224</v>
      </c>
      <c r="R45" s="750" t="s">
        <v>225</v>
      </c>
      <c r="S45" s="751"/>
      <c r="T45" s="751"/>
      <c r="U45" s="751"/>
      <c r="V45" s="751"/>
      <c r="W45" s="751"/>
      <c r="X45" s="751"/>
      <c r="Y45" s="751"/>
      <c r="Z45" s="751"/>
      <c r="AA45" s="751"/>
      <c r="AB45" s="751"/>
      <c r="AC45" s="751"/>
      <c r="AD45" s="796"/>
      <c r="AE45" s="763"/>
      <c r="AF45" s="891"/>
      <c r="AG45" s="651" t="s">
        <v>232</v>
      </c>
      <c r="AH45" s="644"/>
      <c r="AI45" s="644"/>
      <c r="AJ45" s="644"/>
      <c r="AK45" s="644"/>
      <c r="AL45" s="644"/>
      <c r="AM45" s="644"/>
      <c r="AN45" s="644"/>
      <c r="AO45" s="644"/>
      <c r="AP45" s="644"/>
      <c r="AQ45" s="644"/>
      <c r="AR45" s="644"/>
      <c r="AS45" s="644"/>
      <c r="AT45" s="644"/>
      <c r="AU45" s="644"/>
      <c r="AV45" s="893"/>
      <c r="AW45" s="889"/>
      <c r="AX45" s="889"/>
      <c r="AY45" s="889"/>
      <c r="AZ45" s="889"/>
      <c r="BA45" s="889"/>
      <c r="BB45" s="889"/>
      <c r="BC45" s="889"/>
      <c r="BD45" s="889"/>
      <c r="BE45" s="889"/>
      <c r="BF45" s="889"/>
      <c r="BG45" s="889"/>
      <c r="BH45" s="889"/>
      <c r="BI45" s="889"/>
      <c r="BJ45" s="889"/>
      <c r="BK45" s="889"/>
      <c r="BL45" s="889"/>
      <c r="BM45" s="889"/>
      <c r="BN45" s="889"/>
      <c r="CA45" s="16"/>
      <c r="CB45" s="17"/>
      <c r="CC45" s="17"/>
      <c r="CD45" s="17"/>
      <c r="CE45" s="18"/>
      <c r="CF45" s="16"/>
      <c r="CG45" s="17"/>
      <c r="CH45" s="17"/>
      <c r="CI45" s="17"/>
      <c r="CJ45" s="18"/>
    </row>
    <row r="46" spans="1:102" ht="15" customHeight="1">
      <c r="A46" s="585"/>
      <c r="B46" s="586"/>
      <c r="C46" s="115"/>
      <c r="D46" s="4"/>
      <c r="E46" s="4"/>
      <c r="F46" s="4"/>
      <c r="G46" s="4"/>
      <c r="H46" s="4"/>
      <c r="I46" s="4"/>
      <c r="J46" s="4"/>
      <c r="K46" s="4"/>
      <c r="L46" s="4"/>
      <c r="M46" s="4"/>
      <c r="N46" s="4"/>
      <c r="O46" s="104"/>
      <c r="P46" s="765"/>
      <c r="Q46" s="767"/>
      <c r="R46" s="797"/>
      <c r="S46" s="645"/>
      <c r="T46" s="645"/>
      <c r="U46" s="645"/>
      <c r="V46" s="645"/>
      <c r="W46" s="645"/>
      <c r="X46" s="645"/>
      <c r="Y46" s="645"/>
      <c r="Z46" s="645"/>
      <c r="AA46" s="645"/>
      <c r="AB46" s="645"/>
      <c r="AC46" s="645"/>
      <c r="AD46" s="646"/>
      <c r="AE46" s="763"/>
      <c r="AF46" s="891"/>
      <c r="AG46" s="965" t="str">
        <f>指定登録依頼書①!AG46</f>
        <v/>
      </c>
      <c r="AH46" s="966"/>
      <c r="AI46" s="966"/>
      <c r="AJ46" s="966"/>
      <c r="AK46" s="966"/>
      <c r="AL46" s="966"/>
      <c r="AM46" s="966"/>
      <c r="AN46" s="966"/>
      <c r="AO46" s="966"/>
      <c r="AP46" s="966"/>
      <c r="AQ46" s="966"/>
      <c r="AR46" s="966"/>
      <c r="AS46" s="966"/>
      <c r="AT46" s="966"/>
      <c r="AU46" s="966"/>
      <c r="AV46" s="967"/>
      <c r="AW46" s="889"/>
      <c r="AX46" s="889"/>
      <c r="AY46" s="889"/>
      <c r="AZ46" s="889"/>
      <c r="BA46" s="889"/>
      <c r="BB46" s="889"/>
      <c r="BC46" s="889"/>
      <c r="BD46" s="889"/>
      <c r="BE46" s="889"/>
      <c r="BF46" s="889"/>
      <c r="BG46" s="889"/>
      <c r="BH46" s="889"/>
      <c r="BI46" s="889"/>
      <c r="BJ46" s="889"/>
      <c r="BK46" s="889"/>
      <c r="BL46" s="889"/>
      <c r="BM46" s="889"/>
      <c r="BN46" s="889"/>
      <c r="BY46" s="36"/>
      <c r="BZ46" s="36"/>
      <c r="CA46" s="12"/>
      <c r="CB46" s="36"/>
      <c r="CC46" s="36"/>
      <c r="CE46" s="13"/>
      <c r="CF46" s="12"/>
      <c r="CJ46" s="13"/>
    </row>
    <row r="47" spans="1:102" ht="15" customHeight="1">
      <c r="A47" s="585"/>
      <c r="B47" s="586"/>
      <c r="C47" s="115"/>
      <c r="D47" s="612" t="str">
        <f>指定登録依頼書①!D47</f>
        <v/>
      </c>
      <c r="E47" s="612"/>
      <c r="F47" s="612"/>
      <c r="G47" s="612"/>
      <c r="H47" s="4" t="s">
        <v>15</v>
      </c>
      <c r="I47" s="589" t="str">
        <f>指定登録依頼書①!I47</f>
        <v/>
      </c>
      <c r="J47" s="589"/>
      <c r="K47" s="4" t="s">
        <v>156</v>
      </c>
      <c r="L47" s="589" t="str">
        <f>指定登録依頼書①!L47</f>
        <v/>
      </c>
      <c r="M47" s="589"/>
      <c r="N47" s="4" t="s">
        <v>17</v>
      </c>
      <c r="O47" s="104"/>
      <c r="P47" s="765"/>
      <c r="Q47" s="767"/>
      <c r="R47" s="8"/>
      <c r="S47" s="594" t="str">
        <f>指定登録依頼書①!S47</f>
        <v>□ 　有</v>
      </c>
      <c r="T47" s="594"/>
      <c r="U47" s="594"/>
      <c r="V47" s="594"/>
      <c r="W47" s="594"/>
      <c r="X47" s="4"/>
      <c r="Y47" s="594" t="str">
        <f>指定登録依頼書①!Y47</f>
        <v>□ 　無</v>
      </c>
      <c r="Z47" s="594"/>
      <c r="AA47" s="594"/>
      <c r="AB47" s="594"/>
      <c r="AC47" s="594"/>
      <c r="AD47" s="104"/>
      <c r="AE47" s="763"/>
      <c r="AF47" s="891"/>
      <c r="AG47" s="965"/>
      <c r="AH47" s="966"/>
      <c r="AI47" s="966"/>
      <c r="AJ47" s="966"/>
      <c r="AK47" s="966"/>
      <c r="AL47" s="966"/>
      <c r="AM47" s="966"/>
      <c r="AN47" s="966"/>
      <c r="AO47" s="966"/>
      <c r="AP47" s="966"/>
      <c r="AQ47" s="966"/>
      <c r="AR47" s="966"/>
      <c r="AS47" s="966"/>
      <c r="AT47" s="966"/>
      <c r="AU47" s="966"/>
      <c r="AV47" s="967"/>
      <c r="AW47" s="889"/>
      <c r="AX47" s="889"/>
      <c r="AY47" s="889"/>
      <c r="AZ47" s="889"/>
      <c r="BA47" s="889"/>
      <c r="BB47" s="889"/>
      <c r="BC47" s="889"/>
      <c r="BD47" s="889"/>
      <c r="BE47" s="889"/>
      <c r="BF47" s="889"/>
      <c r="BG47" s="889"/>
      <c r="BH47" s="889"/>
      <c r="BI47" s="889"/>
      <c r="BJ47" s="889"/>
      <c r="BK47" s="889"/>
      <c r="BL47" s="889"/>
      <c r="BM47" s="889"/>
      <c r="BN47" s="889"/>
      <c r="CA47" s="34"/>
      <c r="CB47" s="36"/>
      <c r="CC47" s="36"/>
      <c r="CE47" s="13"/>
      <c r="CF47" s="12"/>
      <c r="CJ47" s="13"/>
    </row>
    <row r="48" spans="1:102" ht="15" customHeight="1" thickBot="1">
      <c r="A48" s="587"/>
      <c r="B48" s="588"/>
      <c r="C48" s="130"/>
      <c r="D48" s="639" t="str">
        <f>指定登録依頼書①!D48</f>
        <v/>
      </c>
      <c r="E48" s="639"/>
      <c r="F48" s="639"/>
      <c r="G48" s="639"/>
      <c r="H48" s="639"/>
      <c r="I48" s="131"/>
      <c r="J48" s="131"/>
      <c r="K48" s="131"/>
      <c r="L48" s="131"/>
      <c r="M48" s="131"/>
      <c r="N48" s="131"/>
      <c r="O48" s="132"/>
      <c r="P48" s="769"/>
      <c r="Q48" s="771"/>
      <c r="R48" s="133"/>
      <c r="S48" s="134"/>
      <c r="T48" s="134"/>
      <c r="U48" s="134"/>
      <c r="V48" s="134"/>
      <c r="W48" s="134"/>
      <c r="X48" s="134"/>
      <c r="Y48" s="134"/>
      <c r="Z48" s="134"/>
      <c r="AA48" s="134"/>
      <c r="AB48" s="134"/>
      <c r="AC48" s="134"/>
      <c r="AD48" s="135"/>
      <c r="AE48" s="764"/>
      <c r="AF48" s="892"/>
      <c r="AG48" s="968"/>
      <c r="AH48" s="969"/>
      <c r="AI48" s="969"/>
      <c r="AJ48" s="969"/>
      <c r="AK48" s="969"/>
      <c r="AL48" s="969"/>
      <c r="AM48" s="969"/>
      <c r="AN48" s="969"/>
      <c r="AO48" s="969"/>
      <c r="AP48" s="969"/>
      <c r="AQ48" s="969"/>
      <c r="AR48" s="969"/>
      <c r="AS48" s="969"/>
      <c r="AT48" s="969"/>
      <c r="AU48" s="969"/>
      <c r="AV48" s="970"/>
      <c r="AW48" s="889"/>
      <c r="AX48" s="889"/>
      <c r="AY48" s="889"/>
      <c r="AZ48" s="889"/>
      <c r="BA48" s="889"/>
      <c r="BB48" s="889"/>
      <c r="BC48" s="889"/>
      <c r="BD48" s="889"/>
      <c r="BE48" s="889"/>
      <c r="BF48" s="889"/>
      <c r="BG48" s="889"/>
      <c r="BH48" s="889"/>
      <c r="BI48" s="889"/>
      <c r="BJ48" s="889"/>
      <c r="BK48" s="889"/>
      <c r="BL48" s="889"/>
      <c r="BM48" s="889"/>
      <c r="BN48" s="889"/>
      <c r="CA48" s="15"/>
      <c r="CB48" s="10"/>
      <c r="CC48" s="10"/>
      <c r="CD48" s="10"/>
      <c r="CE48" s="14"/>
      <c r="CF48" s="15"/>
      <c r="CG48" s="10"/>
      <c r="CH48" s="10"/>
      <c r="CI48" s="10"/>
      <c r="CJ48" s="14"/>
    </row>
    <row r="49" spans="1:88" ht="18" customHeight="1" thickTop="1">
      <c r="A49" s="649" t="s">
        <v>233</v>
      </c>
      <c r="B49" s="649"/>
      <c r="C49" s="649"/>
      <c r="D49" s="649"/>
      <c r="E49" s="649"/>
      <c r="F49" s="649"/>
      <c r="G49" s="649"/>
      <c r="H49" s="649"/>
      <c r="I49" s="649"/>
      <c r="J49" s="649"/>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c r="AP49" s="649"/>
      <c r="AQ49" s="649"/>
      <c r="AR49" s="649"/>
      <c r="AS49" s="649"/>
      <c r="AT49" s="649"/>
      <c r="AU49" s="649"/>
      <c r="AV49" s="649"/>
      <c r="AW49" s="649"/>
      <c r="AX49" s="649"/>
      <c r="AY49" s="649"/>
      <c r="AZ49" s="649"/>
      <c r="BA49" s="649"/>
      <c r="BB49" s="649"/>
      <c r="BC49" s="649"/>
      <c r="BD49" s="649"/>
      <c r="BE49" s="649"/>
      <c r="BF49" s="649"/>
      <c r="BG49" s="649"/>
      <c r="BH49" s="649"/>
      <c r="BI49" s="649"/>
      <c r="BJ49" s="649"/>
      <c r="BK49" s="649"/>
      <c r="BL49" s="649"/>
      <c r="BM49" s="649"/>
      <c r="BN49" s="649"/>
      <c r="BO49" s="649"/>
      <c r="BP49" s="649"/>
      <c r="BQ49" s="649"/>
      <c r="BR49" s="649"/>
      <c r="BS49" s="649"/>
      <c r="BT49" s="649"/>
      <c r="BU49" s="649"/>
      <c r="BV49" s="649"/>
      <c r="BW49" s="649"/>
      <c r="BX49" s="649"/>
      <c r="BY49" s="649"/>
      <c r="BZ49" s="649"/>
      <c r="CA49" s="649"/>
      <c r="CB49" s="649"/>
      <c r="CC49" s="649"/>
      <c r="CD49" s="649"/>
      <c r="CE49" s="649"/>
      <c r="CF49" s="649"/>
      <c r="CG49" s="649"/>
      <c r="CH49" s="649"/>
      <c r="CI49" s="649"/>
      <c r="CJ49" s="649"/>
    </row>
    <row r="50" spans="1:88" ht="17.25">
      <c r="AF50" s="62"/>
    </row>
  </sheetData>
  <sheetProtection selectLockedCells="1" selectUnlockedCells="1"/>
  <mergeCells count="235">
    <mergeCell ref="Q30:S30"/>
    <mergeCell ref="Q32:S32"/>
    <mergeCell ref="Q34:S34"/>
    <mergeCell ref="Q36:S36"/>
    <mergeCell ref="BM25:BZ26"/>
    <mergeCell ref="BA25:BL26"/>
    <mergeCell ref="AP31:AR31"/>
    <mergeCell ref="AG32:AJ33"/>
    <mergeCell ref="AG34:AJ35"/>
    <mergeCell ref="AS30:AW31"/>
    <mergeCell ref="AK31:AL31"/>
    <mergeCell ref="AM31:AO31"/>
    <mergeCell ref="AC30:AD31"/>
    <mergeCell ref="AE30:AJ31"/>
    <mergeCell ref="CA44:CE44"/>
    <mergeCell ref="CF44:CJ44"/>
    <mergeCell ref="CI25:CJ26"/>
    <mergeCell ref="CA29:CJ37"/>
    <mergeCell ref="AV37:AZ37"/>
    <mergeCell ref="AS32:AZ35"/>
    <mergeCell ref="AP34:AR35"/>
    <mergeCell ref="BA27:BL28"/>
    <mergeCell ref="BM27:BZ28"/>
    <mergeCell ref="CA27:CJ28"/>
    <mergeCell ref="CA43:CJ43"/>
    <mergeCell ref="BN38:CI40"/>
    <mergeCell ref="BT29:BZ37"/>
    <mergeCell ref="CC25:CD26"/>
    <mergeCell ref="BM29:BS37"/>
    <mergeCell ref="AW42:BN48"/>
    <mergeCell ref="BA29:BF29"/>
    <mergeCell ref="BG29:BL29"/>
    <mergeCell ref="BA30:BF40"/>
    <mergeCell ref="BG30:BL40"/>
    <mergeCell ref="CA25:CB26"/>
    <mergeCell ref="CE25:CF26"/>
    <mergeCell ref="CG25:CH26"/>
    <mergeCell ref="AG39:AZ40"/>
    <mergeCell ref="BA3:CJ3"/>
    <mergeCell ref="CE5:CF5"/>
    <mergeCell ref="CH5:CJ5"/>
    <mergeCell ref="CH8:CJ8"/>
    <mergeCell ref="CE8:CF8"/>
    <mergeCell ref="BJ11:BK13"/>
    <mergeCell ref="BN10:BZ10"/>
    <mergeCell ref="BR7:BZ7"/>
    <mergeCell ref="BR8:BZ9"/>
    <mergeCell ref="BR4:BY4"/>
    <mergeCell ref="BA7:BQ7"/>
    <mergeCell ref="CA7:CD9"/>
    <mergeCell ref="BA10:BM10"/>
    <mergeCell ref="CA4:CD6"/>
    <mergeCell ref="BA5:BZ6"/>
    <mergeCell ref="BA8:BQ9"/>
    <mergeCell ref="BO11:BR11"/>
    <mergeCell ref="BO12:BS12"/>
    <mergeCell ref="BF11:BF12"/>
    <mergeCell ref="BB11:BE12"/>
    <mergeCell ref="BB13:BF13"/>
    <mergeCell ref="BI11:BI13"/>
    <mergeCell ref="D47:G47"/>
    <mergeCell ref="R45:AD46"/>
    <mergeCell ref="S44:W44"/>
    <mergeCell ref="L47:M47"/>
    <mergeCell ref="N33:P34"/>
    <mergeCell ref="AG41:AV41"/>
    <mergeCell ref="I43:J43"/>
    <mergeCell ref="S42:V42"/>
    <mergeCell ref="S43:W43"/>
    <mergeCell ref="AK32:AO33"/>
    <mergeCell ref="AP32:AR33"/>
    <mergeCell ref="AG46:AV48"/>
    <mergeCell ref="AF41:AF48"/>
    <mergeCell ref="AG45:AV45"/>
    <mergeCell ref="AP36:AR37"/>
    <mergeCell ref="AN43:AO43"/>
    <mergeCell ref="AR43:AS43"/>
    <mergeCell ref="C38:AF38"/>
    <mergeCell ref="C39:AF40"/>
    <mergeCell ref="J35:J36"/>
    <mergeCell ref="AK36:AO37"/>
    <mergeCell ref="AS36:AU37"/>
    <mergeCell ref="AV36:AZ36"/>
    <mergeCell ref="Q37:T37"/>
    <mergeCell ref="CA19:CJ19"/>
    <mergeCell ref="CA17:CJ18"/>
    <mergeCell ref="CA16:CJ16"/>
    <mergeCell ref="CA20:CJ23"/>
    <mergeCell ref="BM24:BZ24"/>
    <mergeCell ref="BU20:BZ20"/>
    <mergeCell ref="BG11:BH13"/>
    <mergeCell ref="BU21:BZ23"/>
    <mergeCell ref="BA20:BT23"/>
    <mergeCell ref="BA24:BL24"/>
    <mergeCell ref="BA19:BT19"/>
    <mergeCell ref="BA16:BZ16"/>
    <mergeCell ref="BU19:BZ19"/>
    <mergeCell ref="CA24:CJ24"/>
    <mergeCell ref="BA17:BZ18"/>
    <mergeCell ref="BL11:BL13"/>
    <mergeCell ref="BT11:BU12"/>
    <mergeCell ref="BV11:BV12"/>
    <mergeCell ref="BW11:BX12"/>
    <mergeCell ref="BY11:BY12"/>
    <mergeCell ref="M5:N7"/>
    <mergeCell ref="A9:R10"/>
    <mergeCell ref="A5:B7"/>
    <mergeCell ref="C5:D7"/>
    <mergeCell ref="E5:F7"/>
    <mergeCell ref="G5:H7"/>
    <mergeCell ref="S10:W10"/>
    <mergeCell ref="Q5:R7"/>
    <mergeCell ref="O5:P7"/>
    <mergeCell ref="T8:V8"/>
    <mergeCell ref="T6:V6"/>
    <mergeCell ref="C19:AZ19"/>
    <mergeCell ref="G33:I34"/>
    <mergeCell ref="C27:P27"/>
    <mergeCell ref="C28:I29"/>
    <mergeCell ref="J28:P29"/>
    <mergeCell ref="U32:W33"/>
    <mergeCell ref="X32:Y33"/>
    <mergeCell ref="Z32:AB33"/>
    <mergeCell ref="AC32:AD33"/>
    <mergeCell ref="AE32:AF37"/>
    <mergeCell ref="Q33:T33"/>
    <mergeCell ref="X30:Y31"/>
    <mergeCell ref="U30:W31"/>
    <mergeCell ref="C31:I31"/>
    <mergeCell ref="J31:L31"/>
    <mergeCell ref="J30:M30"/>
    <mergeCell ref="Q31:T31"/>
    <mergeCell ref="AG36:AJ36"/>
    <mergeCell ref="AH37:AI37"/>
    <mergeCell ref="AK34:AO35"/>
    <mergeCell ref="Q35:T35"/>
    <mergeCell ref="Q28:T29"/>
    <mergeCell ref="U28:Y29"/>
    <mergeCell ref="Z28:AD29"/>
    <mergeCell ref="G30:H30"/>
    <mergeCell ref="N30:O30"/>
    <mergeCell ref="AK4:AZ4"/>
    <mergeCell ref="AF27:AQ29"/>
    <mergeCell ref="AS27:AZ29"/>
    <mergeCell ref="AW5:AX7"/>
    <mergeCell ref="Y7:AB7"/>
    <mergeCell ref="AD7:AE7"/>
    <mergeCell ref="AK5:AL7"/>
    <mergeCell ref="AM5:AN7"/>
    <mergeCell ref="AO5:AP7"/>
    <mergeCell ref="AQ5:AR7"/>
    <mergeCell ref="AS5:AT7"/>
    <mergeCell ref="AU5:AV7"/>
    <mergeCell ref="AU22:AZ22"/>
    <mergeCell ref="Y13:AC13"/>
    <mergeCell ref="AY5:AZ7"/>
    <mergeCell ref="AG22:AJ22"/>
    <mergeCell ref="C23:AZ26"/>
    <mergeCell ref="AK30:AO30"/>
    <mergeCell ref="AP30:AR30"/>
    <mergeCell ref="K22:N22"/>
    <mergeCell ref="Y8:AC8"/>
    <mergeCell ref="Y6:AD6"/>
    <mergeCell ref="C1:AJ1"/>
    <mergeCell ref="C2:AJ2"/>
    <mergeCell ref="A3:AZ3"/>
    <mergeCell ref="A4:R4"/>
    <mergeCell ref="S4:W4"/>
    <mergeCell ref="X4:AJ4"/>
    <mergeCell ref="I5:J7"/>
    <mergeCell ref="Z36:AB37"/>
    <mergeCell ref="AC36:AD37"/>
    <mergeCell ref="J33:M34"/>
    <mergeCell ref="C33:F34"/>
    <mergeCell ref="C35:C36"/>
    <mergeCell ref="D35:G36"/>
    <mergeCell ref="U34:W35"/>
    <mergeCell ref="X34:Y35"/>
    <mergeCell ref="Z34:AB35"/>
    <mergeCell ref="AC34:AD35"/>
    <mergeCell ref="U36:W37"/>
    <mergeCell ref="X36:Y37"/>
    <mergeCell ref="K5:L7"/>
    <mergeCell ref="AG7:AH7"/>
    <mergeCell ref="AQ22:AS22"/>
    <mergeCell ref="AK22:AO22"/>
    <mergeCell ref="Q27:AD27"/>
    <mergeCell ref="D44:H44"/>
    <mergeCell ref="D48:H48"/>
    <mergeCell ref="A27:B40"/>
    <mergeCell ref="A8:R8"/>
    <mergeCell ref="A19:B22"/>
    <mergeCell ref="C22:E22"/>
    <mergeCell ref="A23:B25"/>
    <mergeCell ref="A26:B26"/>
    <mergeCell ref="E30:F30"/>
    <mergeCell ref="C20:AZ21"/>
    <mergeCell ref="X10:AJ10"/>
    <mergeCell ref="A13:R15"/>
    <mergeCell ref="S14:W15"/>
    <mergeCell ref="S11:W12"/>
    <mergeCell ref="AK10:AZ15"/>
    <mergeCell ref="A11:R12"/>
    <mergeCell ref="C30:D30"/>
    <mergeCell ref="G22:I22"/>
    <mergeCell ref="B16:AZ18"/>
    <mergeCell ref="AE13:AI13"/>
    <mergeCell ref="D43:G43"/>
    <mergeCell ref="AG38:AZ38"/>
    <mergeCell ref="AX30:AZ31"/>
    <mergeCell ref="Z30:AB31"/>
    <mergeCell ref="AI43:AK43"/>
    <mergeCell ref="AI44:AM44"/>
    <mergeCell ref="C41:O41"/>
    <mergeCell ref="H35:I36"/>
    <mergeCell ref="A49:CJ49"/>
    <mergeCell ref="S47:W47"/>
    <mergeCell ref="O35:P36"/>
    <mergeCell ref="P41:P44"/>
    <mergeCell ref="Q41:Q44"/>
    <mergeCell ref="P45:P48"/>
    <mergeCell ref="AE41:AE48"/>
    <mergeCell ref="Y44:AC44"/>
    <mergeCell ref="I47:J47"/>
    <mergeCell ref="C45:O45"/>
    <mergeCell ref="L43:M43"/>
    <mergeCell ref="K35:N36"/>
    <mergeCell ref="A41:B48"/>
    <mergeCell ref="R41:AD41"/>
    <mergeCell ref="Y47:AC47"/>
    <mergeCell ref="Q45:Q48"/>
    <mergeCell ref="X42:Y43"/>
    <mergeCell ref="Z42:Z43"/>
    <mergeCell ref="AA42:AB43"/>
    <mergeCell ref="AC42:AC43"/>
  </mergeCells>
  <phoneticPr fontId="1"/>
  <printOptions horizontalCentered="1" verticalCentered="1"/>
  <pageMargins left="0.19685039370078741" right="0.19685039370078741" top="0.19685039370078741" bottom="0.19685039370078741" header="0.19685039370078741" footer="0.19685039370078741"/>
  <pageSetup paperSize="9" scale="78" orientation="landscape" r:id="rId1"/>
  <headerFooter alignWithMargins="0"/>
  <ignoredErrors>
    <ignoredError sqref="AQ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CX50"/>
  <sheetViews>
    <sheetView topLeftCell="AK1" zoomScaleNormal="100" workbookViewId="0">
      <selection activeCell="CT25" sqref="CT25"/>
    </sheetView>
  </sheetViews>
  <sheetFormatPr defaultColWidth="9" defaultRowHeight="12"/>
  <cols>
    <col min="1" max="1" width="1.125" style="11" customWidth="1"/>
    <col min="2" max="2" width="3.375" style="11" customWidth="1"/>
    <col min="3" max="11" width="2.125" style="11" customWidth="1"/>
    <col min="12" max="13" width="2" style="11" customWidth="1"/>
    <col min="14" max="18" width="2.125" style="11" customWidth="1"/>
    <col min="19" max="19" width="1.875" style="11" customWidth="1"/>
    <col min="20" max="20" width="2.5" style="11" customWidth="1"/>
    <col min="21" max="34" width="2.125" style="11" customWidth="1"/>
    <col min="35" max="35" width="3.875" style="11" customWidth="1"/>
    <col min="36" max="36" width="2.125" style="11" customWidth="1"/>
    <col min="37" max="52" width="1.5" style="11" customWidth="1"/>
    <col min="53" max="111" width="2.125" style="11" customWidth="1"/>
    <col min="112" max="16384" width="9" style="11"/>
  </cols>
  <sheetData>
    <row r="1" spans="1:102" ht="24">
      <c r="C1" s="799" t="s">
        <v>234</v>
      </c>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row>
    <row r="2" spans="1:102" ht="17.25" customHeight="1" thickBot="1">
      <c r="C2" s="645" t="s">
        <v>235</v>
      </c>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row>
    <row r="3" spans="1:102" ht="18.75" customHeight="1" thickTop="1">
      <c r="A3" s="800" t="s">
        <v>138</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c r="AW3" s="666"/>
      <c r="AX3" s="666"/>
      <c r="AY3" s="666"/>
      <c r="AZ3" s="666"/>
      <c r="BA3" s="665" t="s">
        <v>139</v>
      </c>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6"/>
      <c r="CC3" s="666"/>
      <c r="CD3" s="666"/>
      <c r="CE3" s="666"/>
      <c r="CF3" s="666"/>
      <c r="CG3" s="666"/>
      <c r="CH3" s="666"/>
      <c r="CI3" s="666"/>
      <c r="CJ3" s="667"/>
      <c r="CK3" s="36"/>
      <c r="CL3" s="36"/>
      <c r="CM3" s="36"/>
      <c r="CN3" s="36"/>
      <c r="CO3" s="36"/>
      <c r="CP3" s="36"/>
      <c r="CQ3" s="36"/>
      <c r="CR3" s="36"/>
      <c r="CS3" s="36"/>
      <c r="CT3" s="36"/>
      <c r="CU3" s="36"/>
      <c r="CV3" s="36"/>
      <c r="CW3" s="36"/>
      <c r="CX3" s="36"/>
    </row>
    <row r="4" spans="1:102" ht="15" customHeight="1">
      <c r="A4" s="802" t="s">
        <v>140</v>
      </c>
      <c r="B4" s="803"/>
      <c r="C4" s="803"/>
      <c r="D4" s="803"/>
      <c r="E4" s="803"/>
      <c r="F4" s="803"/>
      <c r="G4" s="803"/>
      <c r="H4" s="803"/>
      <c r="I4" s="803"/>
      <c r="J4" s="803"/>
      <c r="K4" s="803"/>
      <c r="L4" s="803"/>
      <c r="M4" s="803"/>
      <c r="N4" s="803"/>
      <c r="O4" s="803"/>
      <c r="P4" s="803"/>
      <c r="Q4" s="803"/>
      <c r="R4" s="804"/>
      <c r="S4" s="590" t="s">
        <v>27</v>
      </c>
      <c r="T4" s="591"/>
      <c r="U4" s="591"/>
      <c r="V4" s="591"/>
      <c r="W4" s="592"/>
      <c r="X4" s="808" t="s">
        <v>141</v>
      </c>
      <c r="Y4" s="809"/>
      <c r="Z4" s="809"/>
      <c r="AA4" s="809"/>
      <c r="AB4" s="809"/>
      <c r="AC4" s="809"/>
      <c r="AD4" s="809"/>
      <c r="AE4" s="809"/>
      <c r="AF4" s="809"/>
      <c r="AG4" s="809"/>
      <c r="AH4" s="809"/>
      <c r="AI4" s="809"/>
      <c r="AJ4" s="810"/>
      <c r="AK4" s="805" t="s">
        <v>142</v>
      </c>
      <c r="AL4" s="806"/>
      <c r="AM4" s="806"/>
      <c r="AN4" s="806"/>
      <c r="AO4" s="806"/>
      <c r="AP4" s="806"/>
      <c r="AQ4" s="806"/>
      <c r="AR4" s="806"/>
      <c r="AS4" s="806"/>
      <c r="AT4" s="806"/>
      <c r="AU4" s="806"/>
      <c r="AV4" s="806"/>
      <c r="AW4" s="806"/>
      <c r="AX4" s="806"/>
      <c r="AY4" s="806"/>
      <c r="AZ4" s="807"/>
      <c r="BA4" s="112" t="s">
        <v>143</v>
      </c>
      <c r="BB4" s="17"/>
      <c r="BC4" s="17"/>
      <c r="BD4" s="17"/>
      <c r="BE4" s="17"/>
      <c r="BF4" s="17"/>
      <c r="BG4" s="17"/>
      <c r="BH4" s="17"/>
      <c r="BI4" s="17"/>
      <c r="BJ4" s="17"/>
      <c r="BK4" s="17"/>
      <c r="BL4" s="17"/>
      <c r="BM4" s="17"/>
      <c r="BN4" s="17"/>
      <c r="BO4" s="17"/>
      <c r="BP4" s="17"/>
      <c r="BQ4" s="17"/>
      <c r="BR4" s="690" t="str">
        <f>指定登録依頼書①!BR4</f>
        <v>被ばく管理用記号　P4</v>
      </c>
      <c r="BS4" s="972"/>
      <c r="BT4" s="972"/>
      <c r="BU4" s="972"/>
      <c r="BV4" s="972"/>
      <c r="BW4" s="972"/>
      <c r="BX4" s="972"/>
      <c r="BY4" s="972"/>
      <c r="BZ4" s="294" t="str">
        <f>指定登録依頼書①!BZ4</f>
        <v>2</v>
      </c>
      <c r="CA4" s="719" t="s">
        <v>145</v>
      </c>
      <c r="CB4" s="720"/>
      <c r="CC4" s="720"/>
      <c r="CD4" s="721"/>
      <c r="CE4" s="117"/>
      <c r="CF4" s="117"/>
      <c r="CG4" s="117"/>
      <c r="CH4" s="117"/>
      <c r="CI4" s="117"/>
      <c r="CJ4" s="120"/>
      <c r="CK4" s="37"/>
      <c r="CL4" s="3"/>
    </row>
    <row r="5" spans="1:102" ht="15.75" customHeight="1">
      <c r="A5" s="813" t="str">
        <f>指定登録依頼書①!A5</f>
        <v/>
      </c>
      <c r="B5" s="635"/>
      <c r="C5" s="635" t="str">
        <f>指定登録依頼書①!C5</f>
        <v/>
      </c>
      <c r="D5" s="635"/>
      <c r="E5" s="837" t="s">
        <v>34</v>
      </c>
      <c r="F5" s="837"/>
      <c r="G5" s="635" t="str">
        <f>指定登録依頼書①!G5</f>
        <v/>
      </c>
      <c r="H5" s="635"/>
      <c r="I5" s="635" t="str">
        <f>指定登録依頼書①!I5</f>
        <v/>
      </c>
      <c r="J5" s="635"/>
      <c r="K5" s="635" t="str">
        <f>指定登録依頼書①!K5</f>
        <v/>
      </c>
      <c r="L5" s="635"/>
      <c r="M5" s="635" t="str">
        <f>指定登録依頼書①!M5</f>
        <v/>
      </c>
      <c r="N5" s="635"/>
      <c r="O5" s="635" t="str">
        <f>指定登録依頼書①!O5</f>
        <v/>
      </c>
      <c r="P5" s="635"/>
      <c r="Q5" s="635" t="str">
        <f>指定登録依頼書①!Q5</f>
        <v/>
      </c>
      <c r="R5" s="637"/>
      <c r="S5" s="118"/>
      <c r="T5" s="9"/>
      <c r="U5" s="9"/>
      <c r="V5" s="9"/>
      <c r="W5" s="119"/>
      <c r="X5" s="4"/>
      <c r="Y5" s="4"/>
      <c r="Z5" s="4"/>
      <c r="AA5" s="4"/>
      <c r="AB5" s="4"/>
      <c r="AD5" s="21"/>
      <c r="AE5" s="4"/>
      <c r="AG5" s="4"/>
      <c r="AH5" s="4"/>
      <c r="AJ5" s="104"/>
      <c r="AK5" s="816" t="str">
        <f>指定登録依頼書①!AK5</f>
        <v/>
      </c>
      <c r="AL5" s="817"/>
      <c r="AM5" s="820" t="str">
        <f>指定登録依頼書①!AM5</f>
        <v/>
      </c>
      <c r="AN5" s="817"/>
      <c r="AO5" s="820" t="str">
        <f>指定登録依頼書①!AO5</f>
        <v/>
      </c>
      <c r="AP5" s="817"/>
      <c r="AQ5" s="820" t="str">
        <f>指定登録依頼書①!AQ5</f>
        <v/>
      </c>
      <c r="AR5" s="817"/>
      <c r="AS5" s="820" t="str">
        <f>指定登録依頼書①!AS5</f>
        <v/>
      </c>
      <c r="AT5" s="817"/>
      <c r="AU5" s="820" t="str">
        <f>指定登録依頼書①!AU5</f>
        <v/>
      </c>
      <c r="AV5" s="817"/>
      <c r="AW5" s="820" t="str">
        <f>指定登録依頼書①!AW5</f>
        <v/>
      </c>
      <c r="AX5" s="817"/>
      <c r="AY5" s="820" t="str">
        <f>指定登録依頼書①!AY5</f>
        <v/>
      </c>
      <c r="AZ5" s="840"/>
      <c r="BA5" s="692" t="str">
        <f>指定登録依頼書①!BA5</f>
        <v>研究企画部（施設共用：γ・電子線照射施設）</v>
      </c>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4"/>
      <c r="CA5" s="722"/>
      <c r="CB5" s="723"/>
      <c r="CC5" s="723"/>
      <c r="CD5" s="724"/>
      <c r="CE5" s="668" t="str">
        <f>指定登録依頼書①!CE5</f>
        <v>□要</v>
      </c>
      <c r="CF5" s="668"/>
      <c r="CG5" s="9" t="s">
        <v>147</v>
      </c>
      <c r="CH5" s="645" t="str">
        <f>指定登録依頼書①!CH5</f>
        <v>■不要</v>
      </c>
      <c r="CI5" s="645"/>
      <c r="CJ5" s="669"/>
      <c r="CL5" s="33"/>
      <c r="CM5" s="33"/>
      <c r="CN5" s="33"/>
      <c r="CO5" s="33"/>
      <c r="CP5" s="33"/>
      <c r="CS5" s="32"/>
      <c r="CT5" s="32"/>
      <c r="CU5" s="32"/>
      <c r="CV5" s="32"/>
      <c r="CW5" s="32"/>
    </row>
    <row r="6" spans="1:102" ht="15.75" customHeight="1">
      <c r="A6" s="813"/>
      <c r="B6" s="635"/>
      <c r="C6" s="635"/>
      <c r="D6" s="635"/>
      <c r="E6" s="837"/>
      <c r="F6" s="837"/>
      <c r="G6" s="635"/>
      <c r="H6" s="635"/>
      <c r="I6" s="635"/>
      <c r="J6" s="635"/>
      <c r="K6" s="635"/>
      <c r="L6" s="635"/>
      <c r="M6" s="635"/>
      <c r="N6" s="635"/>
      <c r="O6" s="635"/>
      <c r="P6" s="635"/>
      <c r="Q6" s="635"/>
      <c r="R6" s="637"/>
      <c r="S6" s="118"/>
      <c r="T6" s="594" t="str">
        <f>指定登録依頼書①!T6</f>
        <v>□ 有</v>
      </c>
      <c r="U6" s="594"/>
      <c r="V6" s="594"/>
      <c r="W6" s="119"/>
      <c r="X6" s="4"/>
      <c r="Y6" s="944" t="str">
        <f>指定登録依頼書①!Y6</f>
        <v/>
      </c>
      <c r="Z6" s="944"/>
      <c r="AA6" s="944"/>
      <c r="AB6" s="944"/>
      <c r="AC6" s="944"/>
      <c r="AD6" s="944"/>
      <c r="AE6" s="4"/>
      <c r="AF6" s="4"/>
      <c r="AG6" s="4"/>
      <c r="AH6" s="4"/>
      <c r="AI6" s="4"/>
      <c r="AJ6" s="104"/>
      <c r="AK6" s="705"/>
      <c r="AL6" s="818"/>
      <c r="AM6" s="821"/>
      <c r="AN6" s="818"/>
      <c r="AO6" s="821"/>
      <c r="AP6" s="818"/>
      <c r="AQ6" s="821"/>
      <c r="AR6" s="818"/>
      <c r="AS6" s="821"/>
      <c r="AT6" s="818"/>
      <c r="AU6" s="821"/>
      <c r="AV6" s="818"/>
      <c r="AW6" s="821"/>
      <c r="AX6" s="818"/>
      <c r="AY6" s="821"/>
      <c r="AZ6" s="841"/>
      <c r="BA6" s="695"/>
      <c r="BB6" s="696"/>
      <c r="BC6" s="696"/>
      <c r="BD6" s="696"/>
      <c r="BE6" s="696"/>
      <c r="BF6" s="696"/>
      <c r="BG6" s="696"/>
      <c r="BH6" s="696"/>
      <c r="BI6" s="696"/>
      <c r="BJ6" s="696"/>
      <c r="BK6" s="696"/>
      <c r="BL6" s="696"/>
      <c r="BM6" s="696"/>
      <c r="BN6" s="696"/>
      <c r="BO6" s="696"/>
      <c r="BP6" s="696"/>
      <c r="BQ6" s="696"/>
      <c r="BR6" s="696"/>
      <c r="BS6" s="696"/>
      <c r="BT6" s="696"/>
      <c r="BU6" s="696"/>
      <c r="BV6" s="696"/>
      <c r="BW6" s="696"/>
      <c r="BX6" s="696"/>
      <c r="BY6" s="696"/>
      <c r="BZ6" s="697"/>
      <c r="CA6" s="725"/>
      <c r="CB6" s="726"/>
      <c r="CC6" s="726"/>
      <c r="CD6" s="727"/>
      <c r="CE6" s="114"/>
      <c r="CF6" s="114"/>
      <c r="CG6" s="114"/>
      <c r="CH6" s="39"/>
      <c r="CI6" s="39"/>
      <c r="CJ6" s="121"/>
      <c r="CK6" s="9"/>
      <c r="CL6" s="3"/>
    </row>
    <row r="7" spans="1:102" ht="15" customHeight="1">
      <c r="A7" s="814"/>
      <c r="B7" s="636"/>
      <c r="C7" s="636"/>
      <c r="D7" s="636"/>
      <c r="E7" s="838"/>
      <c r="F7" s="838"/>
      <c r="G7" s="636"/>
      <c r="H7" s="636"/>
      <c r="I7" s="636"/>
      <c r="J7" s="636"/>
      <c r="K7" s="636"/>
      <c r="L7" s="636"/>
      <c r="M7" s="636"/>
      <c r="N7" s="636"/>
      <c r="O7" s="636"/>
      <c r="P7" s="636"/>
      <c r="Q7" s="636"/>
      <c r="R7" s="638"/>
      <c r="S7" s="118"/>
      <c r="T7" s="9"/>
      <c r="U7" s="9" t="s">
        <v>147</v>
      </c>
      <c r="V7" s="9"/>
      <c r="W7" s="119"/>
      <c r="X7" s="4"/>
      <c r="Y7" s="686" t="str">
        <f>指定登録依頼書①!X7</f>
        <v xml:space="preserve"> </v>
      </c>
      <c r="Z7" s="686"/>
      <c r="AA7" s="686"/>
      <c r="AB7" s="686"/>
      <c r="AC7" s="36" t="s">
        <v>15</v>
      </c>
      <c r="AD7" s="686" t="str">
        <f>指定登録依頼書①!AD7</f>
        <v/>
      </c>
      <c r="AE7" s="686"/>
      <c r="AF7" s="36" t="s">
        <v>16</v>
      </c>
      <c r="AG7" s="686" t="str">
        <f>指定登録依頼書①!AG7</f>
        <v/>
      </c>
      <c r="AH7" s="686"/>
      <c r="AI7" s="36" t="s">
        <v>17</v>
      </c>
      <c r="AJ7" s="104"/>
      <c r="AK7" s="706"/>
      <c r="AL7" s="819"/>
      <c r="AM7" s="822"/>
      <c r="AN7" s="819"/>
      <c r="AO7" s="822"/>
      <c r="AP7" s="819"/>
      <c r="AQ7" s="822"/>
      <c r="AR7" s="819"/>
      <c r="AS7" s="822"/>
      <c r="AT7" s="819"/>
      <c r="AU7" s="822"/>
      <c r="AV7" s="819"/>
      <c r="AW7" s="822"/>
      <c r="AX7" s="819"/>
      <c r="AY7" s="822"/>
      <c r="AZ7" s="842"/>
      <c r="BA7" s="660" t="s">
        <v>148</v>
      </c>
      <c r="BB7" s="661"/>
      <c r="BC7" s="661"/>
      <c r="BD7" s="661"/>
      <c r="BE7" s="661"/>
      <c r="BF7" s="661"/>
      <c r="BG7" s="661"/>
      <c r="BH7" s="661"/>
      <c r="BI7" s="661"/>
      <c r="BJ7" s="661"/>
      <c r="BK7" s="661"/>
      <c r="BL7" s="661"/>
      <c r="BM7" s="661"/>
      <c r="BN7" s="661"/>
      <c r="BO7" s="661"/>
      <c r="BP7" s="661"/>
      <c r="BQ7" s="661"/>
      <c r="BR7" s="661" t="s">
        <v>36</v>
      </c>
      <c r="BS7" s="661"/>
      <c r="BT7" s="661"/>
      <c r="BU7" s="661"/>
      <c r="BV7" s="661"/>
      <c r="BW7" s="661"/>
      <c r="BX7" s="661"/>
      <c r="BY7" s="661"/>
      <c r="BZ7" s="606"/>
      <c r="CA7" s="710" t="s">
        <v>149</v>
      </c>
      <c r="CB7" s="711"/>
      <c r="CC7" s="711"/>
      <c r="CD7" s="712"/>
      <c r="CE7" s="117"/>
      <c r="CF7" s="117"/>
      <c r="CG7" s="117"/>
      <c r="CH7" s="113"/>
      <c r="CI7" s="113"/>
      <c r="CJ7" s="122"/>
      <c r="CK7" s="3"/>
      <c r="CL7" s="3"/>
    </row>
    <row r="8" spans="1:102" ht="15" customHeight="1">
      <c r="A8" s="815" t="s">
        <v>150</v>
      </c>
      <c r="B8" s="809"/>
      <c r="C8" s="809"/>
      <c r="D8" s="809"/>
      <c r="E8" s="809"/>
      <c r="F8" s="809"/>
      <c r="G8" s="809"/>
      <c r="H8" s="809"/>
      <c r="I8" s="809"/>
      <c r="J8" s="809"/>
      <c r="K8" s="809"/>
      <c r="L8" s="809"/>
      <c r="M8" s="809"/>
      <c r="N8" s="809"/>
      <c r="O8" s="809"/>
      <c r="P8" s="809"/>
      <c r="Q8" s="809"/>
      <c r="R8" s="810"/>
      <c r="S8" s="118"/>
      <c r="T8" s="594" t="str">
        <f>指定登録依頼書①!T8</f>
        <v>□ 無</v>
      </c>
      <c r="U8" s="594"/>
      <c r="V8" s="594"/>
      <c r="W8" s="119"/>
      <c r="X8" s="4"/>
      <c r="Y8" s="847" t="str">
        <f>指定登録依頼書①!Y8</f>
        <v/>
      </c>
      <c r="Z8" s="847"/>
      <c r="AA8" s="847"/>
      <c r="AB8" s="847"/>
      <c r="AC8" s="847"/>
      <c r="AD8" s="214"/>
      <c r="AE8" s="214"/>
      <c r="AF8" s="214"/>
      <c r="AG8" s="214"/>
      <c r="AH8" s="214"/>
      <c r="AI8" s="214"/>
      <c r="AJ8" s="104"/>
      <c r="AK8" s="98"/>
      <c r="AL8" s="86"/>
      <c r="AM8" s="86"/>
      <c r="AN8" s="86"/>
      <c r="AO8" s="86"/>
      <c r="AP8" s="86"/>
      <c r="AQ8" s="86"/>
      <c r="AR8" s="86"/>
      <c r="AS8" s="86"/>
      <c r="AT8" s="86"/>
      <c r="AU8" s="86"/>
      <c r="AV8" s="86"/>
      <c r="AW8" s="86"/>
      <c r="AX8" s="86"/>
      <c r="AY8" s="86"/>
      <c r="AZ8" s="100"/>
      <c r="BA8" s="733" t="str">
        <f>指定登録依頼書①!BA8</f>
        <v>島田　明彦</v>
      </c>
      <c r="BB8" s="734"/>
      <c r="BC8" s="734"/>
      <c r="BD8" s="734"/>
      <c r="BE8" s="734"/>
      <c r="BF8" s="734"/>
      <c r="BG8" s="734"/>
      <c r="BH8" s="734"/>
      <c r="BI8" s="734"/>
      <c r="BJ8" s="734"/>
      <c r="BK8" s="734"/>
      <c r="BL8" s="734"/>
      <c r="BM8" s="734"/>
      <c r="BN8" s="734"/>
      <c r="BO8" s="734"/>
      <c r="BP8" s="734"/>
      <c r="BQ8" s="734"/>
      <c r="BR8" s="729" t="str">
        <f>指定登録依頼書①!BR8</f>
        <v>027-335-6294</v>
      </c>
      <c r="BS8" s="729"/>
      <c r="BT8" s="729"/>
      <c r="BU8" s="729"/>
      <c r="BV8" s="729"/>
      <c r="BW8" s="729"/>
      <c r="BX8" s="729"/>
      <c r="BY8" s="729"/>
      <c r="BZ8" s="730"/>
      <c r="CA8" s="713"/>
      <c r="CB8" s="714"/>
      <c r="CC8" s="714"/>
      <c r="CD8" s="715"/>
      <c r="CE8" s="668" t="str">
        <f>指定登録依頼書①!CE8</f>
        <v>□要</v>
      </c>
      <c r="CF8" s="668"/>
      <c r="CG8" s="9" t="s">
        <v>147</v>
      </c>
      <c r="CH8" s="645" t="str">
        <f>指定登録依頼書①!CH8</f>
        <v>■不要</v>
      </c>
      <c r="CI8" s="645"/>
      <c r="CJ8" s="669"/>
      <c r="CL8" s="33"/>
      <c r="CM8" s="33"/>
      <c r="CN8" s="33"/>
      <c r="CO8" s="33"/>
      <c r="CP8" s="33"/>
      <c r="CS8" s="32"/>
      <c r="CT8" s="32"/>
      <c r="CU8" s="32"/>
      <c r="CV8" s="32"/>
      <c r="CW8" s="32"/>
    </row>
    <row r="9" spans="1:102" ht="15" customHeight="1">
      <c r="A9" s="783" t="str">
        <f>指定登録依頼書①!A9</f>
        <v xml:space="preserve"> </v>
      </c>
      <c r="B9" s="671"/>
      <c r="C9" s="671"/>
      <c r="D9" s="671"/>
      <c r="E9" s="671"/>
      <c r="F9" s="671"/>
      <c r="G9" s="671"/>
      <c r="H9" s="671"/>
      <c r="I9" s="671"/>
      <c r="J9" s="671"/>
      <c r="K9" s="671"/>
      <c r="L9" s="671"/>
      <c r="M9" s="671"/>
      <c r="N9" s="671"/>
      <c r="O9" s="671"/>
      <c r="P9" s="671"/>
      <c r="Q9" s="671"/>
      <c r="R9" s="753"/>
      <c r="S9" s="93"/>
      <c r="T9" s="94"/>
      <c r="U9" s="94"/>
      <c r="V9" s="94"/>
      <c r="W9" s="96"/>
      <c r="X9" s="106"/>
      <c r="Y9" s="106"/>
      <c r="Z9" s="106"/>
      <c r="AA9" s="106"/>
      <c r="AB9" s="106"/>
      <c r="AC9" s="106"/>
      <c r="AD9" s="106"/>
      <c r="AE9" s="106"/>
      <c r="AF9" s="106"/>
      <c r="AG9" s="106"/>
      <c r="AH9" s="106"/>
      <c r="AI9" s="106"/>
      <c r="AJ9" s="105"/>
      <c r="AK9" s="8"/>
      <c r="AL9" s="87"/>
      <c r="AM9" s="87"/>
      <c r="AN9" s="87"/>
      <c r="AO9" s="87"/>
      <c r="AP9" s="87"/>
      <c r="AQ9" s="87"/>
      <c r="AR9" s="87"/>
      <c r="AS9" s="87"/>
      <c r="AT9" s="87"/>
      <c r="AU9" s="87"/>
      <c r="AV9" s="87"/>
      <c r="AW9" s="87"/>
      <c r="AX9" s="87"/>
      <c r="AY9" s="87"/>
      <c r="AZ9" s="22"/>
      <c r="BA9" s="735"/>
      <c r="BB9" s="736"/>
      <c r="BC9" s="736"/>
      <c r="BD9" s="736"/>
      <c r="BE9" s="736"/>
      <c r="BF9" s="736"/>
      <c r="BG9" s="736"/>
      <c r="BH9" s="736"/>
      <c r="BI9" s="736"/>
      <c r="BJ9" s="736"/>
      <c r="BK9" s="736"/>
      <c r="BL9" s="736"/>
      <c r="BM9" s="736"/>
      <c r="BN9" s="736"/>
      <c r="BO9" s="736"/>
      <c r="BP9" s="736"/>
      <c r="BQ9" s="736"/>
      <c r="BR9" s="731"/>
      <c r="BS9" s="731"/>
      <c r="BT9" s="731"/>
      <c r="BU9" s="731"/>
      <c r="BV9" s="731"/>
      <c r="BW9" s="731"/>
      <c r="BX9" s="731"/>
      <c r="BY9" s="731"/>
      <c r="BZ9" s="732"/>
      <c r="CA9" s="716"/>
      <c r="CB9" s="717"/>
      <c r="CC9" s="717"/>
      <c r="CD9" s="718"/>
      <c r="CE9" s="114"/>
      <c r="CF9" s="114"/>
      <c r="CG9" s="114"/>
      <c r="CH9" s="114"/>
      <c r="CI9" s="114"/>
      <c r="CJ9" s="123"/>
      <c r="CK9" s="3"/>
      <c r="CL9" s="3"/>
    </row>
    <row r="10" spans="1:102" ht="18" customHeight="1">
      <c r="A10" s="784"/>
      <c r="B10" s="673"/>
      <c r="C10" s="673"/>
      <c r="D10" s="673"/>
      <c r="E10" s="673"/>
      <c r="F10" s="673"/>
      <c r="G10" s="673"/>
      <c r="H10" s="673"/>
      <c r="I10" s="673"/>
      <c r="J10" s="673"/>
      <c r="K10" s="673"/>
      <c r="L10" s="673"/>
      <c r="M10" s="673"/>
      <c r="N10" s="673"/>
      <c r="O10" s="673"/>
      <c r="P10" s="673"/>
      <c r="Q10" s="673"/>
      <c r="R10" s="770"/>
      <c r="S10" s="651" t="s">
        <v>152</v>
      </c>
      <c r="T10" s="644"/>
      <c r="U10" s="644"/>
      <c r="V10" s="644"/>
      <c r="W10" s="772"/>
      <c r="X10" s="728" t="s">
        <v>153</v>
      </c>
      <c r="Y10" s="661"/>
      <c r="Z10" s="661"/>
      <c r="AA10" s="661"/>
      <c r="AB10" s="661"/>
      <c r="AC10" s="661"/>
      <c r="AD10" s="661"/>
      <c r="AE10" s="661"/>
      <c r="AF10" s="661"/>
      <c r="AG10" s="661"/>
      <c r="AH10" s="661"/>
      <c r="AI10" s="661"/>
      <c r="AJ10" s="606"/>
      <c r="AK10" s="599" t="s">
        <v>154</v>
      </c>
      <c r="AL10" s="600"/>
      <c r="AM10" s="600"/>
      <c r="AN10" s="600"/>
      <c r="AO10" s="600"/>
      <c r="AP10" s="600"/>
      <c r="AQ10" s="600"/>
      <c r="AR10" s="600"/>
      <c r="AS10" s="600"/>
      <c r="AT10" s="600"/>
      <c r="AU10" s="600"/>
      <c r="AV10" s="600"/>
      <c r="AW10" s="600"/>
      <c r="AX10" s="600"/>
      <c r="AY10" s="600"/>
      <c r="AZ10" s="601"/>
      <c r="BA10" s="660" t="s">
        <v>117</v>
      </c>
      <c r="BB10" s="661"/>
      <c r="BC10" s="661"/>
      <c r="BD10" s="661"/>
      <c r="BE10" s="661"/>
      <c r="BF10" s="661"/>
      <c r="BG10" s="661"/>
      <c r="BH10" s="661"/>
      <c r="BI10" s="661"/>
      <c r="BJ10" s="661"/>
      <c r="BK10" s="661"/>
      <c r="BL10" s="661"/>
      <c r="BM10" s="606"/>
      <c r="BN10" s="728" t="s">
        <v>119</v>
      </c>
      <c r="BO10" s="661"/>
      <c r="BP10" s="661"/>
      <c r="BQ10" s="661"/>
      <c r="BR10" s="661"/>
      <c r="BS10" s="661"/>
      <c r="BT10" s="661"/>
      <c r="BU10" s="661"/>
      <c r="BV10" s="661"/>
      <c r="BW10" s="661"/>
      <c r="BX10" s="661"/>
      <c r="BY10" s="661"/>
      <c r="BZ10" s="606"/>
      <c r="CA10" s="97"/>
      <c r="CB10" s="95"/>
      <c r="CC10" s="95"/>
      <c r="CD10" s="95"/>
      <c r="CE10" s="95"/>
      <c r="CF10" s="95"/>
      <c r="CG10" s="95"/>
      <c r="CH10" s="95"/>
      <c r="CI10" s="95"/>
      <c r="CJ10" s="139"/>
      <c r="CK10" s="4"/>
      <c r="CL10" s="4"/>
    </row>
    <row r="11" spans="1:102" ht="15" customHeight="1">
      <c r="A11" s="845" t="s">
        <v>155</v>
      </c>
      <c r="B11" s="751"/>
      <c r="C11" s="751"/>
      <c r="D11" s="751"/>
      <c r="E11" s="751"/>
      <c r="F11" s="751"/>
      <c r="G11" s="751"/>
      <c r="H11" s="751"/>
      <c r="I11" s="751"/>
      <c r="J11" s="751"/>
      <c r="K11" s="751"/>
      <c r="L11" s="751"/>
      <c r="M11" s="751"/>
      <c r="N11" s="751"/>
      <c r="O11" s="751"/>
      <c r="P11" s="751"/>
      <c r="Q11" s="751"/>
      <c r="R11" s="796"/>
      <c r="S11" s="593" t="str">
        <f>指定登録依頼書①!S11</f>
        <v>□ 男（M）</v>
      </c>
      <c r="T11" s="594"/>
      <c r="U11" s="594"/>
      <c r="V11" s="594"/>
      <c r="W11" s="595"/>
      <c r="X11" s="8"/>
      <c r="Y11" s="4"/>
      <c r="Z11" s="4"/>
      <c r="AB11" s="109"/>
      <c r="AC11" s="109"/>
      <c r="AD11" s="109"/>
      <c r="AE11" s="109"/>
      <c r="AF11" s="109"/>
      <c r="AG11" s="4"/>
      <c r="AH11" s="4"/>
      <c r="AI11" s="4"/>
      <c r="AJ11" s="104"/>
      <c r="AK11" s="599"/>
      <c r="AL11" s="600"/>
      <c r="AM11" s="600"/>
      <c r="AN11" s="600"/>
      <c r="AO11" s="600"/>
      <c r="AP11" s="600"/>
      <c r="AQ11" s="600"/>
      <c r="AR11" s="600"/>
      <c r="AS11" s="600"/>
      <c r="AT11" s="600"/>
      <c r="AU11" s="600"/>
      <c r="AV11" s="600"/>
      <c r="AW11" s="600"/>
      <c r="AX11" s="600"/>
      <c r="AY11" s="600"/>
      <c r="AZ11" s="601"/>
      <c r="BA11" s="4"/>
      <c r="BB11" s="689" t="str">
        <f>指定登録依頼書①!BB11</f>
        <v/>
      </c>
      <c r="BC11" s="689"/>
      <c r="BD11" s="689"/>
      <c r="BE11" s="689"/>
      <c r="BF11" s="737" t="s">
        <v>15</v>
      </c>
      <c r="BG11" s="686" t="str">
        <f>指定登録依頼書①!BG11</f>
        <v/>
      </c>
      <c r="BH11" s="686"/>
      <c r="BI11" s="685" t="s">
        <v>156</v>
      </c>
      <c r="BJ11" s="686" t="str">
        <f>指定登録依頼書①!BJ11</f>
        <v/>
      </c>
      <c r="BK11" s="686"/>
      <c r="BL11" s="685" t="s">
        <v>17</v>
      </c>
      <c r="BM11" s="104"/>
      <c r="BN11" s="4"/>
      <c r="BO11" s="973" t="str">
        <f>指定登録依頼書①!BO11</f>
        <v/>
      </c>
      <c r="BP11" s="973"/>
      <c r="BQ11" s="973"/>
      <c r="BR11" s="973"/>
      <c r="BS11" s="36" t="s">
        <v>15</v>
      </c>
      <c r="BT11" s="686" t="str">
        <f>指定登録依頼書①!BT11</f>
        <v/>
      </c>
      <c r="BU11" s="686"/>
      <c r="BV11" s="685" t="s">
        <v>156</v>
      </c>
      <c r="BW11" s="686" t="str">
        <f>指定登録依頼書①!BW11</f>
        <v/>
      </c>
      <c r="BX11" s="686"/>
      <c r="BY11" s="685" t="s">
        <v>157</v>
      </c>
      <c r="BZ11" s="104"/>
      <c r="CA11" s="118"/>
      <c r="CB11" s="9"/>
      <c r="CC11" s="3"/>
      <c r="CD11" s="3"/>
      <c r="CE11" s="3"/>
      <c r="CF11" s="3"/>
      <c r="CG11" s="9"/>
      <c r="CH11" s="9"/>
      <c r="CI11" s="9"/>
      <c r="CJ11" s="140"/>
      <c r="CK11" s="4"/>
      <c r="CL11" s="4"/>
    </row>
    <row r="12" spans="1:102" ht="15" customHeight="1">
      <c r="A12" s="846"/>
      <c r="B12" s="645"/>
      <c r="C12" s="645"/>
      <c r="D12" s="645"/>
      <c r="E12" s="645"/>
      <c r="F12" s="645"/>
      <c r="G12" s="645"/>
      <c r="H12" s="645"/>
      <c r="I12" s="645"/>
      <c r="J12" s="645"/>
      <c r="K12" s="645"/>
      <c r="L12" s="645"/>
      <c r="M12" s="645"/>
      <c r="N12" s="645"/>
      <c r="O12" s="645"/>
      <c r="P12" s="645"/>
      <c r="Q12" s="645"/>
      <c r="R12" s="646"/>
      <c r="S12" s="593"/>
      <c r="T12" s="594"/>
      <c r="U12" s="594"/>
      <c r="V12" s="594"/>
      <c r="W12" s="595"/>
      <c r="X12" s="4"/>
      <c r="Y12" s="4"/>
      <c r="Z12" s="4"/>
      <c r="AB12" s="109"/>
      <c r="AC12" s="109"/>
      <c r="AD12" s="109"/>
      <c r="AE12" s="109"/>
      <c r="AF12" s="109"/>
      <c r="AG12" s="4"/>
      <c r="AH12" s="4"/>
      <c r="AI12" s="4"/>
      <c r="AJ12" s="104"/>
      <c r="AK12" s="599"/>
      <c r="AL12" s="600"/>
      <c r="AM12" s="600"/>
      <c r="AN12" s="600"/>
      <c r="AO12" s="600"/>
      <c r="AP12" s="600"/>
      <c r="AQ12" s="600"/>
      <c r="AR12" s="600"/>
      <c r="AS12" s="600"/>
      <c r="AT12" s="600"/>
      <c r="AU12" s="600"/>
      <c r="AV12" s="600"/>
      <c r="AW12" s="600"/>
      <c r="AX12" s="600"/>
      <c r="AY12" s="600"/>
      <c r="AZ12" s="601"/>
      <c r="BA12" s="4"/>
      <c r="BB12" s="689"/>
      <c r="BC12" s="689"/>
      <c r="BD12" s="689"/>
      <c r="BE12" s="689"/>
      <c r="BF12" s="737"/>
      <c r="BG12" s="686"/>
      <c r="BH12" s="686"/>
      <c r="BI12" s="685"/>
      <c r="BJ12" s="686"/>
      <c r="BK12" s="686"/>
      <c r="BL12" s="685"/>
      <c r="BM12" s="104"/>
      <c r="BN12" s="5"/>
      <c r="BO12" s="611" t="str">
        <f>指定登録依頼書①!BO12</f>
        <v/>
      </c>
      <c r="BP12" s="611"/>
      <c r="BQ12" s="611"/>
      <c r="BR12" s="611"/>
      <c r="BS12" s="611"/>
      <c r="BT12" s="687"/>
      <c r="BU12" s="687"/>
      <c r="BV12" s="688"/>
      <c r="BW12" s="687"/>
      <c r="BX12" s="687"/>
      <c r="BY12" s="688"/>
      <c r="BZ12" s="105"/>
      <c r="CA12" s="118"/>
      <c r="CB12" s="9"/>
      <c r="CC12" s="3"/>
      <c r="CD12" s="3"/>
      <c r="CE12" s="3"/>
      <c r="CF12" s="3"/>
      <c r="CG12" s="9"/>
      <c r="CH12" s="9"/>
      <c r="CI12" s="9"/>
      <c r="CJ12" s="140"/>
      <c r="CK12" s="4"/>
      <c r="CL12" s="4"/>
    </row>
    <row r="13" spans="1:102" ht="18" customHeight="1">
      <c r="A13" s="783" t="str">
        <f>指定登録依頼書①!A13</f>
        <v/>
      </c>
      <c r="B13" s="671"/>
      <c r="C13" s="671"/>
      <c r="D13" s="671"/>
      <c r="E13" s="671"/>
      <c r="F13" s="671"/>
      <c r="G13" s="671"/>
      <c r="H13" s="671"/>
      <c r="I13" s="671"/>
      <c r="J13" s="671"/>
      <c r="K13" s="671"/>
      <c r="L13" s="671"/>
      <c r="M13" s="671"/>
      <c r="N13" s="671"/>
      <c r="O13" s="671"/>
      <c r="P13" s="671"/>
      <c r="Q13" s="671"/>
      <c r="R13" s="671"/>
      <c r="S13" s="118"/>
      <c r="T13" s="9"/>
      <c r="U13" s="9" t="s">
        <v>147</v>
      </c>
      <c r="V13" s="9"/>
      <c r="W13" s="119"/>
      <c r="Y13" s="668" t="str">
        <f>指定登録依頼書①!Y13</f>
        <v>□ 　日本人</v>
      </c>
      <c r="Z13" s="668"/>
      <c r="AA13" s="668"/>
      <c r="AB13" s="668"/>
      <c r="AC13" s="668"/>
      <c r="AD13" s="9"/>
      <c r="AE13" s="645" t="str">
        <f>指定登録依頼書①!AE13</f>
        <v>□ 　外国人</v>
      </c>
      <c r="AF13" s="645"/>
      <c r="AG13" s="645"/>
      <c r="AH13" s="645"/>
      <c r="AI13" s="645"/>
      <c r="AJ13" s="104"/>
      <c r="AK13" s="599"/>
      <c r="AL13" s="600"/>
      <c r="AM13" s="600"/>
      <c r="AN13" s="600"/>
      <c r="AO13" s="600"/>
      <c r="AP13" s="600"/>
      <c r="AQ13" s="600"/>
      <c r="AR13" s="600"/>
      <c r="AS13" s="600"/>
      <c r="AT13" s="600"/>
      <c r="AU13" s="600"/>
      <c r="AV13" s="600"/>
      <c r="AW13" s="600"/>
      <c r="AX13" s="600"/>
      <c r="AY13" s="600"/>
      <c r="AZ13" s="601"/>
      <c r="BA13" s="4"/>
      <c r="BB13" s="640" t="str">
        <f>指定登録依頼書①!BB13</f>
        <v/>
      </c>
      <c r="BC13" s="640"/>
      <c r="BD13" s="640"/>
      <c r="BE13" s="640"/>
      <c r="BF13" s="640"/>
      <c r="BG13" s="686"/>
      <c r="BH13" s="686"/>
      <c r="BI13" s="685"/>
      <c r="BJ13" s="686"/>
      <c r="BK13" s="686"/>
      <c r="BL13" s="685"/>
      <c r="BM13" s="104"/>
      <c r="BN13" s="98"/>
      <c r="BO13" s="99"/>
      <c r="BP13" s="99"/>
      <c r="BQ13" s="99"/>
      <c r="BR13" s="99"/>
      <c r="BS13" s="99"/>
      <c r="BT13" s="99"/>
      <c r="BU13" s="99"/>
      <c r="BV13" s="99"/>
      <c r="BW13" s="99"/>
      <c r="BX13" s="99"/>
      <c r="BY13" s="99"/>
      <c r="BZ13" s="103"/>
      <c r="CA13" s="118"/>
      <c r="CB13" s="9"/>
      <c r="CC13" s="3"/>
      <c r="CD13" s="3"/>
      <c r="CE13" s="3"/>
      <c r="CF13" s="3"/>
      <c r="CG13" s="9"/>
      <c r="CH13" s="9"/>
      <c r="CI13" s="9"/>
      <c r="CJ13" s="140"/>
      <c r="CK13" s="4"/>
      <c r="CL13" s="4"/>
    </row>
    <row r="14" spans="1:102" ht="15" customHeight="1">
      <c r="A14" s="783"/>
      <c r="B14" s="671"/>
      <c r="C14" s="671"/>
      <c r="D14" s="671"/>
      <c r="E14" s="671"/>
      <c r="F14" s="671"/>
      <c r="G14" s="671"/>
      <c r="H14" s="671"/>
      <c r="I14" s="671"/>
      <c r="J14" s="671"/>
      <c r="K14" s="671"/>
      <c r="L14" s="671"/>
      <c r="M14" s="671"/>
      <c r="N14" s="671"/>
      <c r="O14" s="671"/>
      <c r="P14" s="671"/>
      <c r="Q14" s="671"/>
      <c r="R14" s="671"/>
      <c r="S14" s="593" t="str">
        <f>指定登録依頼書①!S14</f>
        <v>□ 女（F）</v>
      </c>
      <c r="T14" s="594"/>
      <c r="U14" s="594"/>
      <c r="V14" s="594"/>
      <c r="W14" s="595"/>
      <c r="X14" s="219"/>
      <c r="Y14" s="87"/>
      <c r="Z14" s="87"/>
      <c r="AB14" s="69"/>
      <c r="AC14" s="69"/>
      <c r="AD14" s="69"/>
      <c r="AE14" s="69"/>
      <c r="AF14" s="69"/>
      <c r="AG14" s="87"/>
      <c r="AH14" s="87"/>
      <c r="AI14" s="87"/>
      <c r="AJ14" s="220"/>
      <c r="AK14" s="599"/>
      <c r="AL14" s="600"/>
      <c r="AM14" s="600"/>
      <c r="AN14" s="600"/>
      <c r="AO14" s="600"/>
      <c r="AP14" s="600"/>
      <c r="AQ14" s="600"/>
      <c r="AR14" s="600"/>
      <c r="AS14" s="600"/>
      <c r="AT14" s="600"/>
      <c r="AU14" s="600"/>
      <c r="AV14" s="600"/>
      <c r="AW14" s="600"/>
      <c r="AX14" s="600"/>
      <c r="AY14" s="600"/>
      <c r="AZ14" s="601"/>
      <c r="BA14" s="4"/>
      <c r="BB14" s="4"/>
      <c r="BC14" s="4"/>
      <c r="BD14" s="4"/>
      <c r="BE14" s="4"/>
      <c r="BF14" s="4"/>
      <c r="BG14" s="4"/>
      <c r="BH14" s="4"/>
      <c r="BI14" s="4"/>
      <c r="BJ14" s="4"/>
      <c r="BK14" s="4"/>
      <c r="BL14" s="4"/>
      <c r="BM14" s="104"/>
      <c r="BN14" s="8"/>
      <c r="BO14" s="3"/>
      <c r="BP14" s="3"/>
      <c r="BQ14" s="3"/>
      <c r="BR14" s="3"/>
      <c r="BS14" s="4"/>
      <c r="BT14" s="3"/>
      <c r="BU14" s="3"/>
      <c r="BV14" s="4"/>
      <c r="BW14" s="3"/>
      <c r="BX14" s="3"/>
      <c r="BY14" s="4"/>
      <c r="BZ14" s="104"/>
      <c r="CA14" s="118"/>
      <c r="CB14" s="9"/>
      <c r="CC14" s="3"/>
      <c r="CD14" s="3"/>
      <c r="CE14" s="3"/>
      <c r="CF14" s="3"/>
      <c r="CG14" s="9"/>
      <c r="CH14" s="9"/>
      <c r="CI14" s="9"/>
      <c r="CJ14" s="140"/>
      <c r="CK14" s="4"/>
      <c r="CL14" s="4"/>
    </row>
    <row r="15" spans="1:102" ht="15" customHeight="1" thickBot="1">
      <c r="A15" s="784"/>
      <c r="B15" s="673"/>
      <c r="C15" s="673"/>
      <c r="D15" s="673"/>
      <c r="E15" s="673"/>
      <c r="F15" s="673"/>
      <c r="G15" s="673"/>
      <c r="H15" s="673"/>
      <c r="I15" s="673"/>
      <c r="J15" s="673"/>
      <c r="K15" s="673"/>
      <c r="L15" s="673"/>
      <c r="M15" s="673"/>
      <c r="N15" s="673"/>
      <c r="O15" s="673"/>
      <c r="P15" s="673"/>
      <c r="Q15" s="673"/>
      <c r="R15" s="673"/>
      <c r="S15" s="596"/>
      <c r="T15" s="597"/>
      <c r="U15" s="597"/>
      <c r="V15" s="597"/>
      <c r="W15" s="598"/>
      <c r="X15" s="6"/>
      <c r="Y15" s="7"/>
      <c r="Z15" s="7"/>
      <c r="AA15" s="10"/>
      <c r="AB15" s="111"/>
      <c r="AC15" s="111"/>
      <c r="AD15" s="111"/>
      <c r="AE15" s="111"/>
      <c r="AF15" s="111"/>
      <c r="AG15" s="7"/>
      <c r="AH15" s="7"/>
      <c r="AI15" s="7"/>
      <c r="AJ15" s="19"/>
      <c r="AK15" s="602"/>
      <c r="AL15" s="603"/>
      <c r="AM15" s="603"/>
      <c r="AN15" s="603"/>
      <c r="AO15" s="603"/>
      <c r="AP15" s="603"/>
      <c r="AQ15" s="603"/>
      <c r="AR15" s="603"/>
      <c r="AS15" s="603"/>
      <c r="AT15" s="603"/>
      <c r="AU15" s="603"/>
      <c r="AV15" s="603"/>
      <c r="AW15" s="603"/>
      <c r="AX15" s="603"/>
      <c r="AY15" s="603"/>
      <c r="AZ15" s="604"/>
      <c r="BA15" s="58"/>
      <c r="BB15" s="106"/>
      <c r="BC15" s="106"/>
      <c r="BD15" s="106"/>
      <c r="BE15" s="106"/>
      <c r="BF15" s="106"/>
      <c r="BG15" s="106"/>
      <c r="BH15" s="106"/>
      <c r="BI15" s="106"/>
      <c r="BJ15" s="106"/>
      <c r="BK15" s="106"/>
      <c r="BL15" s="106"/>
      <c r="BM15" s="105"/>
      <c r="BN15" s="5"/>
      <c r="BO15" s="92"/>
      <c r="BP15" s="92"/>
      <c r="BQ15" s="92"/>
      <c r="BR15" s="92"/>
      <c r="BS15" s="106"/>
      <c r="BT15" s="92"/>
      <c r="BU15" s="92"/>
      <c r="BV15" s="106"/>
      <c r="BW15" s="92"/>
      <c r="BX15" s="92"/>
      <c r="BY15" s="106"/>
      <c r="BZ15" s="105"/>
      <c r="CA15" s="222"/>
      <c r="CB15" s="216"/>
      <c r="CC15" s="223"/>
      <c r="CD15" s="223"/>
      <c r="CE15" s="223"/>
      <c r="CF15" s="223"/>
      <c r="CG15" s="216"/>
      <c r="CH15" s="216"/>
      <c r="CI15" s="216"/>
      <c r="CJ15" s="221"/>
      <c r="CK15" s="4"/>
      <c r="CL15" s="4"/>
    </row>
    <row r="16" spans="1:102" ht="15" customHeight="1" thickTop="1">
      <c r="A16" s="125"/>
      <c r="B16" s="823" t="s">
        <v>161</v>
      </c>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3"/>
      <c r="AY16" s="823"/>
      <c r="AZ16" s="824"/>
      <c r="BA16" s="660" t="s">
        <v>127</v>
      </c>
      <c r="BB16" s="661"/>
      <c r="BC16" s="661"/>
      <c r="BD16" s="661"/>
      <c r="BE16" s="661"/>
      <c r="BF16" s="661"/>
      <c r="BG16" s="661"/>
      <c r="BH16" s="661"/>
      <c r="BI16" s="661"/>
      <c r="BJ16" s="661"/>
      <c r="BK16" s="661"/>
      <c r="BL16" s="661"/>
      <c r="BM16" s="661"/>
      <c r="BN16" s="661"/>
      <c r="BO16" s="661"/>
      <c r="BP16" s="661"/>
      <c r="BQ16" s="661"/>
      <c r="BR16" s="661"/>
      <c r="BS16" s="661"/>
      <c r="BT16" s="661"/>
      <c r="BU16" s="661"/>
      <c r="BV16" s="661"/>
      <c r="BW16" s="661"/>
      <c r="BX16" s="661"/>
      <c r="BY16" s="661"/>
      <c r="BZ16" s="661"/>
      <c r="CA16" s="674" t="s">
        <v>162</v>
      </c>
      <c r="CB16" s="675"/>
      <c r="CC16" s="675"/>
      <c r="CD16" s="675"/>
      <c r="CE16" s="675"/>
      <c r="CF16" s="675"/>
      <c r="CG16" s="675"/>
      <c r="CH16" s="675"/>
      <c r="CI16" s="675"/>
      <c r="CJ16" s="676"/>
      <c r="CK16" s="9"/>
      <c r="CL16" s="9"/>
      <c r="CM16" s="9"/>
      <c r="CN16" s="9"/>
      <c r="CO16" s="9"/>
      <c r="CP16" s="9"/>
      <c r="CQ16" s="9"/>
      <c r="CR16" s="9"/>
      <c r="CS16" s="9"/>
      <c r="CT16" s="9"/>
      <c r="CU16" s="9"/>
      <c r="CV16" s="9"/>
      <c r="CW16" s="9"/>
      <c r="CX16" s="9"/>
    </row>
    <row r="17" spans="1:102" ht="15" customHeight="1">
      <c r="A17" s="126"/>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6"/>
      <c r="BA17" s="670" t="str">
        <f>指定登録依頼書①!BA17</f>
        <v>Ｃｏ６０第１照射棟.  被ばく管理担当課用記号：A</v>
      </c>
      <c r="BB17" s="671"/>
      <c r="BC17" s="671"/>
      <c r="BD17" s="671"/>
      <c r="BE17" s="671"/>
      <c r="BF17" s="671"/>
      <c r="BG17" s="671"/>
      <c r="BH17" s="671"/>
      <c r="BI17" s="671"/>
      <c r="BJ17" s="671"/>
      <c r="BK17" s="671"/>
      <c r="BL17" s="671"/>
      <c r="BM17" s="671"/>
      <c r="BN17" s="671"/>
      <c r="BO17" s="671"/>
      <c r="BP17" s="671"/>
      <c r="BQ17" s="671"/>
      <c r="BR17" s="671"/>
      <c r="BS17" s="671"/>
      <c r="BT17" s="671"/>
      <c r="BU17" s="671"/>
      <c r="BV17" s="671"/>
      <c r="BW17" s="671"/>
      <c r="BX17" s="671"/>
      <c r="BY17" s="671"/>
      <c r="BZ17" s="671"/>
      <c r="CA17" s="677"/>
      <c r="CB17" s="678"/>
      <c r="CC17" s="678"/>
      <c r="CD17" s="678"/>
      <c r="CE17" s="678"/>
      <c r="CF17" s="678"/>
      <c r="CG17" s="678"/>
      <c r="CH17" s="678"/>
      <c r="CI17" s="678"/>
      <c r="CJ17" s="679"/>
      <c r="CK17" s="9"/>
      <c r="CL17" s="9"/>
      <c r="CM17" s="9"/>
      <c r="CN17" s="9"/>
      <c r="CO17" s="9"/>
      <c r="CP17" s="9"/>
      <c r="CQ17" s="9"/>
      <c r="CR17" s="9"/>
      <c r="CS17" s="9"/>
      <c r="CT17" s="9"/>
      <c r="CU17" s="9"/>
      <c r="CV17" s="9"/>
      <c r="CW17" s="9"/>
      <c r="CX17" s="9"/>
    </row>
    <row r="18" spans="1:102" ht="15" customHeight="1" thickBot="1">
      <c r="A18" s="12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827"/>
      <c r="AZ18" s="828"/>
      <c r="BA18" s="672"/>
      <c r="BB18" s="673"/>
      <c r="BC18" s="673"/>
      <c r="BD18" s="673"/>
      <c r="BE18" s="673"/>
      <c r="BF18" s="673"/>
      <c r="BG18" s="673"/>
      <c r="BH18" s="673"/>
      <c r="BI18" s="673"/>
      <c r="BJ18" s="673"/>
      <c r="BK18" s="673"/>
      <c r="BL18" s="673"/>
      <c r="BM18" s="673"/>
      <c r="BN18" s="673"/>
      <c r="BO18" s="673"/>
      <c r="BP18" s="673"/>
      <c r="BQ18" s="673"/>
      <c r="BR18" s="673"/>
      <c r="BS18" s="673"/>
      <c r="BT18" s="673"/>
      <c r="BU18" s="673"/>
      <c r="BV18" s="673"/>
      <c r="BW18" s="673"/>
      <c r="BX18" s="673"/>
      <c r="BY18" s="673"/>
      <c r="BZ18" s="673"/>
      <c r="CA18" s="680"/>
      <c r="CB18" s="681"/>
      <c r="CC18" s="681"/>
      <c r="CD18" s="681"/>
      <c r="CE18" s="681"/>
      <c r="CF18" s="681"/>
      <c r="CG18" s="681"/>
      <c r="CH18" s="681"/>
      <c r="CI18" s="681"/>
      <c r="CJ18" s="682"/>
      <c r="CK18" s="9"/>
      <c r="CL18" s="9"/>
      <c r="CM18" s="9"/>
      <c r="CN18" s="9"/>
      <c r="CO18" s="9"/>
      <c r="CP18" s="9"/>
      <c r="CQ18" s="9"/>
      <c r="CR18" s="9"/>
      <c r="CS18" s="9"/>
      <c r="CT18" s="9"/>
      <c r="CU18" s="9"/>
      <c r="CV18" s="9"/>
      <c r="CW18" s="9"/>
      <c r="CX18" s="9"/>
    </row>
    <row r="19" spans="1:102" ht="15" customHeight="1" thickTop="1">
      <c r="A19" s="785" t="s">
        <v>164</v>
      </c>
      <c r="B19" s="786"/>
      <c r="C19" s="831" t="s">
        <v>165</v>
      </c>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2"/>
      <c r="BA19" s="660" t="s">
        <v>166</v>
      </c>
      <c r="BB19" s="661"/>
      <c r="BC19" s="661"/>
      <c r="BD19" s="661"/>
      <c r="BE19" s="661"/>
      <c r="BF19" s="661"/>
      <c r="BG19" s="661"/>
      <c r="BH19" s="661"/>
      <c r="BI19" s="661"/>
      <c r="BJ19" s="661"/>
      <c r="BK19" s="661"/>
      <c r="BL19" s="661"/>
      <c r="BM19" s="661"/>
      <c r="BN19" s="661"/>
      <c r="BO19" s="661"/>
      <c r="BP19" s="661"/>
      <c r="BQ19" s="661"/>
      <c r="BR19" s="661"/>
      <c r="BS19" s="661"/>
      <c r="BT19" s="606"/>
      <c r="BU19" s="738" t="s">
        <v>129</v>
      </c>
      <c r="BV19" s="739"/>
      <c r="BW19" s="739"/>
      <c r="BX19" s="739"/>
      <c r="BY19" s="739"/>
      <c r="BZ19" s="739"/>
      <c r="CA19" s="707" t="s">
        <v>167</v>
      </c>
      <c r="CB19" s="708"/>
      <c r="CC19" s="708"/>
      <c r="CD19" s="708"/>
      <c r="CE19" s="708"/>
      <c r="CF19" s="708"/>
      <c r="CG19" s="708"/>
      <c r="CH19" s="708"/>
      <c r="CI19" s="708"/>
      <c r="CJ19" s="709"/>
      <c r="CK19" s="9"/>
      <c r="CL19" s="9"/>
      <c r="CM19" s="9"/>
      <c r="CN19" s="9"/>
      <c r="CO19" s="9"/>
      <c r="CP19" s="9"/>
      <c r="CQ19" s="9"/>
      <c r="CR19" s="9"/>
      <c r="CS19" s="9"/>
      <c r="CT19" s="9"/>
      <c r="CU19" s="9"/>
      <c r="CV19" s="9"/>
      <c r="CW19" s="9"/>
      <c r="CX19" s="9"/>
    </row>
    <row r="20" spans="1:102" ht="15" customHeight="1">
      <c r="A20" s="787"/>
      <c r="B20" s="788"/>
      <c r="C20" s="752" t="str">
        <f>指定登録依頼書①!C20</f>
        <v>　</v>
      </c>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1"/>
      <c r="AZ20" s="671"/>
      <c r="BA20" s="670" t="str">
        <f>指定登録依頼書①!BA20</f>
        <v/>
      </c>
      <c r="BB20" s="671"/>
      <c r="BC20" s="671"/>
      <c r="BD20" s="671"/>
      <c r="BE20" s="671"/>
      <c r="BF20" s="671"/>
      <c r="BG20" s="671"/>
      <c r="BH20" s="671"/>
      <c r="BI20" s="671"/>
      <c r="BJ20" s="671"/>
      <c r="BK20" s="671"/>
      <c r="BL20" s="671"/>
      <c r="BM20" s="671"/>
      <c r="BN20" s="671"/>
      <c r="BO20" s="671"/>
      <c r="BP20" s="671"/>
      <c r="BQ20" s="671"/>
      <c r="BR20" s="671"/>
      <c r="BS20" s="671"/>
      <c r="BT20" s="753"/>
      <c r="BU20" s="593" t="s">
        <v>168</v>
      </c>
      <c r="BV20" s="594"/>
      <c r="BW20" s="594"/>
      <c r="BX20" s="594"/>
      <c r="BY20" s="594"/>
      <c r="BZ20" s="594"/>
      <c r="CA20" s="704"/>
      <c r="CB20" s="739"/>
      <c r="CC20" s="739"/>
      <c r="CD20" s="739"/>
      <c r="CE20" s="739"/>
      <c r="CF20" s="739"/>
      <c r="CG20" s="739"/>
      <c r="CH20" s="739"/>
      <c r="CI20" s="739"/>
      <c r="CJ20" s="955"/>
      <c r="CK20" s="31"/>
      <c r="CL20" s="31"/>
      <c r="CM20" s="31"/>
      <c r="CN20" s="31"/>
      <c r="CO20" s="31"/>
      <c r="CP20" s="31"/>
      <c r="CQ20" s="31"/>
      <c r="CR20" s="31"/>
      <c r="CS20" s="31"/>
      <c r="CT20" s="31"/>
      <c r="CU20" s="31"/>
      <c r="CV20" s="31"/>
      <c r="CW20" s="31"/>
      <c r="CX20" s="31"/>
    </row>
    <row r="21" spans="1:102" ht="15" customHeight="1">
      <c r="A21" s="787"/>
      <c r="B21" s="788"/>
      <c r="C21" s="829"/>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673"/>
      <c r="BA21" s="670"/>
      <c r="BB21" s="671"/>
      <c r="BC21" s="671"/>
      <c r="BD21" s="671"/>
      <c r="BE21" s="671"/>
      <c r="BF21" s="671"/>
      <c r="BG21" s="671"/>
      <c r="BH21" s="671"/>
      <c r="BI21" s="671"/>
      <c r="BJ21" s="671"/>
      <c r="BK21" s="671"/>
      <c r="BL21" s="671"/>
      <c r="BM21" s="671"/>
      <c r="BN21" s="671"/>
      <c r="BO21" s="671"/>
      <c r="BP21" s="671"/>
      <c r="BQ21" s="671"/>
      <c r="BR21" s="671"/>
      <c r="BS21" s="671"/>
      <c r="BT21" s="753"/>
      <c r="BU21" s="961" t="str">
        <f>指定登録依頼書①!BU21</f>
        <v>A</v>
      </c>
      <c r="BV21" s="962"/>
      <c r="BW21" s="962"/>
      <c r="BX21" s="962"/>
      <c r="BY21" s="962"/>
      <c r="BZ21" s="962"/>
      <c r="CA21" s="956"/>
      <c r="CB21" s="957"/>
      <c r="CC21" s="957"/>
      <c r="CD21" s="957"/>
      <c r="CE21" s="957"/>
      <c r="CF21" s="957"/>
      <c r="CG21" s="957"/>
      <c r="CH21" s="957"/>
      <c r="CI21" s="957"/>
      <c r="CJ21" s="958"/>
      <c r="CK21" s="31"/>
      <c r="CL21" s="31"/>
      <c r="CM21" s="31"/>
      <c r="CN21" s="31"/>
      <c r="CO21" s="31"/>
      <c r="CP21" s="31"/>
      <c r="CQ21" s="31"/>
      <c r="CR21" s="31"/>
      <c r="CS21" s="31"/>
      <c r="CT21" s="31"/>
      <c r="CU21" s="31"/>
      <c r="CV21" s="31"/>
      <c r="CW21" s="31"/>
      <c r="CX21" s="31"/>
    </row>
    <row r="22" spans="1:102" ht="15" customHeight="1">
      <c r="A22" s="787"/>
      <c r="B22" s="788"/>
      <c r="C22" s="590" t="s">
        <v>170</v>
      </c>
      <c r="D22" s="591"/>
      <c r="E22" s="591"/>
      <c r="F22" s="101" t="s">
        <v>171</v>
      </c>
      <c r="G22" s="793" t="str">
        <f>指定登録依頼書①!G22</f>
        <v/>
      </c>
      <c r="H22" s="793"/>
      <c r="I22" s="793"/>
      <c r="J22" s="101" t="s">
        <v>34</v>
      </c>
      <c r="K22" s="793" t="str">
        <f>指定登録依頼書①!K22</f>
        <v/>
      </c>
      <c r="L22" s="793"/>
      <c r="M22" s="793"/>
      <c r="N22" s="793"/>
      <c r="O22" s="102"/>
      <c r="P22" s="102"/>
      <c r="Q22" s="102"/>
      <c r="R22" s="102"/>
      <c r="S22" s="102"/>
      <c r="T22" s="102"/>
      <c r="U22" s="102"/>
      <c r="V22" s="102"/>
      <c r="W22" s="102"/>
      <c r="X22" s="102"/>
      <c r="Y22" s="102"/>
      <c r="Z22" s="102"/>
      <c r="AA22" s="102"/>
      <c r="AB22" s="102"/>
      <c r="AC22" s="102"/>
      <c r="AD22" s="102"/>
      <c r="AE22" s="102"/>
      <c r="AF22" s="102"/>
      <c r="AG22" s="591" t="s">
        <v>172</v>
      </c>
      <c r="AH22" s="591"/>
      <c r="AI22" s="591"/>
      <c r="AJ22" s="591"/>
      <c r="AK22" s="793" t="str">
        <f>入力シート!G19 &amp; ""</f>
        <v/>
      </c>
      <c r="AL22" s="793"/>
      <c r="AM22" s="793"/>
      <c r="AN22" s="793"/>
      <c r="AO22" s="793"/>
      <c r="AP22" s="101" t="s">
        <v>37</v>
      </c>
      <c r="AQ22" s="793" t="str">
        <f>入力シート!L19 &amp; ""</f>
        <v/>
      </c>
      <c r="AR22" s="793"/>
      <c r="AS22" s="793"/>
      <c r="AT22" s="101" t="s">
        <v>38</v>
      </c>
      <c r="AU22" s="793" t="str">
        <f>入力シート!Q19 &amp; ""</f>
        <v/>
      </c>
      <c r="AV22" s="793"/>
      <c r="AW22" s="793"/>
      <c r="AX22" s="793"/>
      <c r="AY22" s="793"/>
      <c r="AZ22" s="836"/>
      <c r="BA22" s="670"/>
      <c r="BB22" s="671"/>
      <c r="BC22" s="671"/>
      <c r="BD22" s="671"/>
      <c r="BE22" s="671"/>
      <c r="BF22" s="671"/>
      <c r="BG22" s="671"/>
      <c r="BH22" s="671"/>
      <c r="BI22" s="671"/>
      <c r="BJ22" s="671"/>
      <c r="BK22" s="671"/>
      <c r="BL22" s="671"/>
      <c r="BM22" s="671"/>
      <c r="BN22" s="671"/>
      <c r="BO22" s="671"/>
      <c r="BP22" s="671"/>
      <c r="BQ22" s="671"/>
      <c r="BR22" s="671"/>
      <c r="BS22" s="671"/>
      <c r="BT22" s="753"/>
      <c r="BU22" s="961"/>
      <c r="BV22" s="962"/>
      <c r="BW22" s="962"/>
      <c r="BX22" s="962"/>
      <c r="BY22" s="962"/>
      <c r="BZ22" s="962"/>
      <c r="CA22" s="956"/>
      <c r="CB22" s="957"/>
      <c r="CC22" s="957"/>
      <c r="CD22" s="957"/>
      <c r="CE22" s="957"/>
      <c r="CF22" s="957"/>
      <c r="CG22" s="957"/>
      <c r="CH22" s="957"/>
      <c r="CI22" s="957"/>
      <c r="CJ22" s="958"/>
      <c r="CK22" s="9"/>
      <c r="CL22" s="9"/>
      <c r="CM22" s="9"/>
      <c r="CN22" s="9"/>
      <c r="CO22" s="9"/>
      <c r="CP22" s="9"/>
      <c r="CR22" s="9"/>
      <c r="CS22" s="9"/>
      <c r="CT22" s="9"/>
      <c r="CU22" s="9"/>
      <c r="CV22" s="9"/>
      <c r="CW22" s="9"/>
      <c r="CX22" s="9"/>
    </row>
    <row r="23" spans="1:102" ht="15" customHeight="1">
      <c r="A23" s="811" t="s">
        <v>175</v>
      </c>
      <c r="B23" s="812"/>
      <c r="C23" s="940" t="str">
        <f>指定登録依頼書①!C23</f>
        <v/>
      </c>
      <c r="D23" s="941"/>
      <c r="E23" s="941"/>
      <c r="F23" s="941"/>
      <c r="G23" s="941"/>
      <c r="H23" s="941"/>
      <c r="I23" s="941"/>
      <c r="J23" s="941"/>
      <c r="K23" s="941"/>
      <c r="L23" s="941"/>
      <c r="M23" s="941"/>
      <c r="N23" s="941"/>
      <c r="O23" s="941"/>
      <c r="P23" s="941"/>
      <c r="Q23" s="941"/>
      <c r="R23" s="941"/>
      <c r="S23" s="941"/>
      <c r="T23" s="941"/>
      <c r="U23" s="941"/>
      <c r="V23" s="941"/>
      <c r="W23" s="941"/>
      <c r="X23" s="941"/>
      <c r="Y23" s="941"/>
      <c r="Z23" s="941"/>
      <c r="AA23" s="941"/>
      <c r="AB23" s="941"/>
      <c r="AC23" s="941"/>
      <c r="AD23" s="941"/>
      <c r="AE23" s="941"/>
      <c r="AF23" s="941"/>
      <c r="AG23" s="941"/>
      <c r="AH23" s="941"/>
      <c r="AI23" s="941"/>
      <c r="AJ23" s="941"/>
      <c r="AK23" s="941"/>
      <c r="AL23" s="941"/>
      <c r="AM23" s="941"/>
      <c r="AN23" s="941"/>
      <c r="AO23" s="941"/>
      <c r="AP23" s="941"/>
      <c r="AQ23" s="941"/>
      <c r="AR23" s="941"/>
      <c r="AS23" s="941"/>
      <c r="AT23" s="941"/>
      <c r="AU23" s="941"/>
      <c r="AV23" s="941"/>
      <c r="AW23" s="941"/>
      <c r="AX23" s="941"/>
      <c r="AY23" s="941"/>
      <c r="AZ23" s="941"/>
      <c r="BA23" s="672"/>
      <c r="BB23" s="673"/>
      <c r="BC23" s="673"/>
      <c r="BD23" s="673"/>
      <c r="BE23" s="673"/>
      <c r="BF23" s="673"/>
      <c r="BG23" s="673"/>
      <c r="BH23" s="673"/>
      <c r="BI23" s="673"/>
      <c r="BJ23" s="673"/>
      <c r="BK23" s="673"/>
      <c r="BL23" s="673"/>
      <c r="BM23" s="673"/>
      <c r="BN23" s="673"/>
      <c r="BO23" s="673"/>
      <c r="BP23" s="673"/>
      <c r="BQ23" s="673"/>
      <c r="BR23" s="673"/>
      <c r="BS23" s="673"/>
      <c r="BT23" s="770"/>
      <c r="BU23" s="963"/>
      <c r="BV23" s="964"/>
      <c r="BW23" s="964"/>
      <c r="BX23" s="964"/>
      <c r="BY23" s="964"/>
      <c r="BZ23" s="964"/>
      <c r="CA23" s="959"/>
      <c r="CB23" s="947"/>
      <c r="CC23" s="947"/>
      <c r="CD23" s="947"/>
      <c r="CE23" s="947"/>
      <c r="CF23" s="947"/>
      <c r="CG23" s="947"/>
      <c r="CH23" s="947"/>
      <c r="CI23" s="947"/>
      <c r="CJ23" s="960"/>
      <c r="CK23" s="9"/>
      <c r="CL23" s="9"/>
      <c r="CM23" s="9"/>
      <c r="CN23" s="9"/>
      <c r="CO23" s="9"/>
      <c r="CP23" s="9"/>
      <c r="CQ23" s="9"/>
      <c r="CR23" s="9"/>
      <c r="CS23" s="9"/>
      <c r="CT23" s="9"/>
      <c r="CU23" s="9"/>
      <c r="CV23" s="9"/>
      <c r="CW23" s="9"/>
      <c r="CX23" s="9"/>
    </row>
    <row r="24" spans="1:102" ht="15" customHeight="1">
      <c r="A24" s="811"/>
      <c r="B24" s="812"/>
      <c r="C24" s="940"/>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1"/>
      <c r="AX24" s="941"/>
      <c r="AY24" s="941"/>
      <c r="AZ24" s="941"/>
      <c r="BA24" s="660" t="s">
        <v>176</v>
      </c>
      <c r="BB24" s="661"/>
      <c r="BC24" s="661"/>
      <c r="BD24" s="661"/>
      <c r="BE24" s="661"/>
      <c r="BF24" s="661"/>
      <c r="BG24" s="661"/>
      <c r="BH24" s="661"/>
      <c r="BI24" s="661"/>
      <c r="BJ24" s="661"/>
      <c r="BK24" s="661"/>
      <c r="BL24" s="606"/>
      <c r="BM24" s="728" t="s">
        <v>177</v>
      </c>
      <c r="BN24" s="661"/>
      <c r="BO24" s="661"/>
      <c r="BP24" s="661"/>
      <c r="BQ24" s="661"/>
      <c r="BR24" s="661"/>
      <c r="BS24" s="661"/>
      <c r="BT24" s="661"/>
      <c r="BU24" s="661"/>
      <c r="BV24" s="661"/>
      <c r="BW24" s="661"/>
      <c r="BX24" s="661"/>
      <c r="BY24" s="661"/>
      <c r="BZ24" s="661"/>
      <c r="CA24" s="848" t="s">
        <v>178</v>
      </c>
      <c r="CB24" s="849"/>
      <c r="CC24" s="849"/>
      <c r="CD24" s="849"/>
      <c r="CE24" s="849"/>
      <c r="CF24" s="849"/>
      <c r="CG24" s="849"/>
      <c r="CH24" s="849"/>
      <c r="CI24" s="849"/>
      <c r="CJ24" s="850"/>
      <c r="CK24" s="9"/>
      <c r="CL24" s="9"/>
      <c r="CM24" s="9"/>
      <c r="CN24" s="9"/>
      <c r="CO24" s="9"/>
      <c r="CP24" s="9"/>
      <c r="CQ24" s="9"/>
      <c r="CR24" s="9"/>
      <c r="CS24" s="9"/>
      <c r="CT24" s="9"/>
      <c r="CU24" s="9"/>
      <c r="CV24" s="9"/>
      <c r="CW24" s="9"/>
      <c r="CX24" s="9"/>
    </row>
    <row r="25" spans="1:102" ht="15" customHeight="1">
      <c r="A25" s="811"/>
      <c r="B25" s="812"/>
      <c r="C25" s="940"/>
      <c r="D25" s="941"/>
      <c r="E25" s="941"/>
      <c r="F25" s="941"/>
      <c r="G25" s="941"/>
      <c r="H25" s="941"/>
      <c r="I25" s="941"/>
      <c r="J25" s="941"/>
      <c r="K25" s="941"/>
      <c r="L25" s="941"/>
      <c r="M25" s="941"/>
      <c r="N25" s="941"/>
      <c r="O25" s="941"/>
      <c r="P25" s="941"/>
      <c r="Q25" s="941"/>
      <c r="R25" s="941"/>
      <c r="S25" s="941"/>
      <c r="T25" s="941"/>
      <c r="U25" s="941"/>
      <c r="V25" s="941"/>
      <c r="W25" s="941"/>
      <c r="X25" s="941"/>
      <c r="Y25" s="941"/>
      <c r="Z25" s="941"/>
      <c r="AA25" s="941"/>
      <c r="AB25" s="941"/>
      <c r="AC25" s="941"/>
      <c r="AD25" s="941"/>
      <c r="AE25" s="941"/>
      <c r="AF25" s="941"/>
      <c r="AG25" s="941"/>
      <c r="AH25" s="941"/>
      <c r="AI25" s="941"/>
      <c r="AJ25" s="941"/>
      <c r="AK25" s="941"/>
      <c r="AL25" s="941"/>
      <c r="AM25" s="941"/>
      <c r="AN25" s="941"/>
      <c r="AO25" s="941"/>
      <c r="AP25" s="941"/>
      <c r="AQ25" s="941"/>
      <c r="AR25" s="941"/>
      <c r="AS25" s="941"/>
      <c r="AT25" s="941"/>
      <c r="AU25" s="941"/>
      <c r="AV25" s="941"/>
      <c r="AW25" s="941"/>
      <c r="AX25" s="941"/>
      <c r="AY25" s="941"/>
      <c r="AZ25" s="941"/>
      <c r="BA25" s="860" t="str">
        <f>指定登録依頼書①!BA25</f>
        <v>J</v>
      </c>
      <c r="BB25" s="686"/>
      <c r="BC25" s="686"/>
      <c r="BD25" s="686"/>
      <c r="BE25" s="686"/>
      <c r="BF25" s="686"/>
      <c r="BG25" s="686"/>
      <c r="BH25" s="686"/>
      <c r="BI25" s="686"/>
      <c r="BJ25" s="686"/>
      <c r="BK25" s="686"/>
      <c r="BL25" s="861"/>
      <c r="BM25" s="705" t="str">
        <f>指定登録依頼書①!BM25</f>
        <v/>
      </c>
      <c r="BN25" s="686"/>
      <c r="BO25" s="686"/>
      <c r="BP25" s="686"/>
      <c r="BQ25" s="686"/>
      <c r="BR25" s="686"/>
      <c r="BS25" s="686"/>
      <c r="BT25" s="686"/>
      <c r="BU25" s="686"/>
      <c r="BV25" s="686"/>
      <c r="BW25" s="686"/>
      <c r="BX25" s="686"/>
      <c r="BY25" s="686"/>
      <c r="BZ25" s="686"/>
      <c r="CA25" s="740"/>
      <c r="CB25" s="741"/>
      <c r="CC25" s="741"/>
      <c r="CD25" s="741"/>
      <c r="CE25" s="741"/>
      <c r="CF25" s="741"/>
      <c r="CG25" s="741"/>
      <c r="CH25" s="741"/>
      <c r="CI25" s="741"/>
      <c r="CJ25" s="834"/>
      <c r="CK25" s="29"/>
      <c r="CL25" s="29"/>
      <c r="CN25" s="29"/>
      <c r="CO25" s="29"/>
      <c r="CP25" s="29"/>
      <c r="CR25" s="29"/>
      <c r="CS25" s="29"/>
      <c r="CT25" s="29"/>
      <c r="CU25" s="9"/>
      <c r="CV25" s="9"/>
      <c r="CW25" s="9"/>
      <c r="CX25" s="9"/>
    </row>
    <row r="26" spans="1:102" ht="15" customHeight="1" thickBot="1">
      <c r="A26" s="843" t="s">
        <v>73</v>
      </c>
      <c r="B26" s="844"/>
      <c r="C26" s="942"/>
      <c r="D26" s="943"/>
      <c r="E26" s="943"/>
      <c r="F26" s="943"/>
      <c r="G26" s="943"/>
      <c r="H26" s="943"/>
      <c r="I26" s="943"/>
      <c r="J26" s="943"/>
      <c r="K26" s="943"/>
      <c r="L26" s="943"/>
      <c r="M26" s="943"/>
      <c r="N26" s="943"/>
      <c r="O26" s="943"/>
      <c r="P26" s="943"/>
      <c r="Q26" s="943"/>
      <c r="R26" s="943"/>
      <c r="S26" s="943"/>
      <c r="T26" s="943"/>
      <c r="U26" s="943"/>
      <c r="V26" s="943"/>
      <c r="W26" s="943"/>
      <c r="X26" s="943"/>
      <c r="Y26" s="943"/>
      <c r="Z26" s="943"/>
      <c r="AA26" s="943"/>
      <c r="AB26" s="943"/>
      <c r="AC26" s="943"/>
      <c r="AD26" s="943"/>
      <c r="AE26" s="943"/>
      <c r="AF26" s="943"/>
      <c r="AG26" s="943"/>
      <c r="AH26" s="943"/>
      <c r="AI26" s="943"/>
      <c r="AJ26" s="943"/>
      <c r="AK26" s="943"/>
      <c r="AL26" s="943"/>
      <c r="AM26" s="943"/>
      <c r="AN26" s="943"/>
      <c r="AO26" s="943"/>
      <c r="AP26" s="943"/>
      <c r="AQ26" s="943"/>
      <c r="AR26" s="943"/>
      <c r="AS26" s="943"/>
      <c r="AT26" s="943"/>
      <c r="AU26" s="943"/>
      <c r="AV26" s="943"/>
      <c r="AW26" s="943"/>
      <c r="AX26" s="943"/>
      <c r="AY26" s="943"/>
      <c r="AZ26" s="943"/>
      <c r="BA26" s="860"/>
      <c r="BB26" s="686"/>
      <c r="BC26" s="686"/>
      <c r="BD26" s="686"/>
      <c r="BE26" s="686"/>
      <c r="BF26" s="686"/>
      <c r="BG26" s="686"/>
      <c r="BH26" s="686"/>
      <c r="BI26" s="686"/>
      <c r="BJ26" s="686"/>
      <c r="BK26" s="686"/>
      <c r="BL26" s="861"/>
      <c r="BM26" s="705"/>
      <c r="BN26" s="686"/>
      <c r="BO26" s="686"/>
      <c r="BP26" s="686"/>
      <c r="BQ26" s="686"/>
      <c r="BR26" s="686"/>
      <c r="BS26" s="686"/>
      <c r="BT26" s="686"/>
      <c r="BU26" s="686"/>
      <c r="BV26" s="686"/>
      <c r="BW26" s="686"/>
      <c r="BX26" s="686"/>
      <c r="BY26" s="686"/>
      <c r="BZ26" s="686"/>
      <c r="CA26" s="742"/>
      <c r="CB26" s="743"/>
      <c r="CC26" s="743"/>
      <c r="CD26" s="743"/>
      <c r="CE26" s="743"/>
      <c r="CF26" s="743"/>
      <c r="CG26" s="743"/>
      <c r="CH26" s="743"/>
      <c r="CI26" s="743"/>
      <c r="CJ26" s="835"/>
      <c r="CK26" s="29"/>
      <c r="CL26" s="29"/>
      <c r="CM26" s="29"/>
      <c r="CN26" s="29"/>
      <c r="CO26" s="29"/>
      <c r="CP26" s="29"/>
      <c r="CQ26" s="29"/>
      <c r="CR26" s="29"/>
      <c r="CS26" s="29"/>
      <c r="CT26" s="29"/>
      <c r="CU26" s="9"/>
      <c r="CV26" s="9"/>
      <c r="CW26" s="9"/>
      <c r="CX26" s="9"/>
    </row>
    <row r="27" spans="1:102" ht="19.5" customHeight="1" thickTop="1">
      <c r="A27" s="773" t="s">
        <v>179</v>
      </c>
      <c r="B27" s="774"/>
      <c r="C27" s="621" t="s">
        <v>231</v>
      </c>
      <c r="D27" s="622"/>
      <c r="E27" s="622"/>
      <c r="F27" s="622"/>
      <c r="G27" s="622"/>
      <c r="H27" s="622"/>
      <c r="I27" s="622"/>
      <c r="J27" s="622"/>
      <c r="K27" s="622"/>
      <c r="L27" s="622"/>
      <c r="M27" s="622"/>
      <c r="N27" s="622"/>
      <c r="O27" s="622"/>
      <c r="P27" s="623"/>
      <c r="Q27" s="939" t="s">
        <v>181</v>
      </c>
      <c r="R27" s="939"/>
      <c r="S27" s="939"/>
      <c r="T27" s="939"/>
      <c r="U27" s="939"/>
      <c r="V27" s="939"/>
      <c r="W27" s="939"/>
      <c r="X27" s="939"/>
      <c r="Y27" s="939"/>
      <c r="Z27" s="939"/>
      <c r="AA27" s="939"/>
      <c r="AB27" s="939"/>
      <c r="AC27" s="939"/>
      <c r="AD27" s="939"/>
      <c r="AE27" s="90"/>
      <c r="AF27" s="864" t="s">
        <v>182</v>
      </c>
      <c r="AG27" s="864"/>
      <c r="AH27" s="864"/>
      <c r="AI27" s="864"/>
      <c r="AJ27" s="864"/>
      <c r="AK27" s="864"/>
      <c r="AL27" s="864"/>
      <c r="AM27" s="864"/>
      <c r="AN27" s="864"/>
      <c r="AO27" s="864"/>
      <c r="AP27" s="864"/>
      <c r="AQ27" s="864"/>
      <c r="AR27" s="91"/>
      <c r="AS27" s="884" t="s">
        <v>183</v>
      </c>
      <c r="AT27" s="885"/>
      <c r="AU27" s="885"/>
      <c r="AV27" s="885"/>
      <c r="AW27" s="885"/>
      <c r="AX27" s="885"/>
      <c r="AY27" s="885"/>
      <c r="AZ27" s="885"/>
      <c r="BA27" s="867" t="s">
        <v>131</v>
      </c>
      <c r="BB27" s="868"/>
      <c r="BC27" s="868"/>
      <c r="BD27" s="868"/>
      <c r="BE27" s="868"/>
      <c r="BF27" s="868"/>
      <c r="BG27" s="868"/>
      <c r="BH27" s="868"/>
      <c r="BI27" s="868"/>
      <c r="BJ27" s="868"/>
      <c r="BK27" s="868"/>
      <c r="BL27" s="869"/>
      <c r="BM27" s="871" t="s">
        <v>129</v>
      </c>
      <c r="BN27" s="868"/>
      <c r="BO27" s="868"/>
      <c r="BP27" s="868"/>
      <c r="BQ27" s="868"/>
      <c r="BR27" s="868"/>
      <c r="BS27" s="868"/>
      <c r="BT27" s="868"/>
      <c r="BU27" s="868"/>
      <c r="BV27" s="868"/>
      <c r="BW27" s="868"/>
      <c r="BX27" s="868"/>
      <c r="BY27" s="868"/>
      <c r="BZ27" s="869"/>
      <c r="CA27" s="863" t="s">
        <v>133</v>
      </c>
      <c r="CB27" s="864"/>
      <c r="CC27" s="864"/>
      <c r="CD27" s="864"/>
      <c r="CE27" s="864"/>
      <c r="CF27" s="864"/>
      <c r="CG27" s="864"/>
      <c r="CH27" s="864"/>
      <c r="CI27" s="864"/>
      <c r="CJ27" s="865"/>
      <c r="CK27" s="9"/>
      <c r="CL27" s="9"/>
      <c r="CM27" s="9"/>
      <c r="CN27" s="9"/>
      <c r="CO27" s="9"/>
      <c r="CP27" s="9"/>
      <c r="CQ27" s="9"/>
      <c r="CR27" s="9"/>
      <c r="CS27" s="9"/>
      <c r="CT27" s="9"/>
      <c r="CU27" s="9"/>
      <c r="CV27" s="9"/>
      <c r="CW27" s="9"/>
      <c r="CX27" s="9"/>
    </row>
    <row r="28" spans="1:102" ht="7.5" customHeight="1">
      <c r="A28" s="775"/>
      <c r="B28" s="776"/>
      <c r="C28" s="618" t="s">
        <v>184</v>
      </c>
      <c r="D28" s="619"/>
      <c r="E28" s="619"/>
      <c r="F28" s="619"/>
      <c r="G28" s="619"/>
      <c r="H28" s="619"/>
      <c r="I28" s="620"/>
      <c r="J28" s="618" t="s">
        <v>185</v>
      </c>
      <c r="K28" s="619"/>
      <c r="L28" s="619"/>
      <c r="M28" s="619"/>
      <c r="N28" s="619"/>
      <c r="O28" s="619"/>
      <c r="P28" s="620"/>
      <c r="Q28" s="651" t="s">
        <v>186</v>
      </c>
      <c r="R28" s="644"/>
      <c r="S28" s="644"/>
      <c r="T28" s="772"/>
      <c r="U28" s="738" t="s">
        <v>54</v>
      </c>
      <c r="V28" s="739"/>
      <c r="W28" s="739"/>
      <c r="X28" s="739"/>
      <c r="Y28" s="945"/>
      <c r="Z28" s="949" t="s">
        <v>187</v>
      </c>
      <c r="AA28" s="950"/>
      <c r="AB28" s="950"/>
      <c r="AC28" s="950"/>
      <c r="AD28" s="951"/>
      <c r="AE28" s="8"/>
      <c r="AF28" s="594"/>
      <c r="AG28" s="594"/>
      <c r="AH28" s="594"/>
      <c r="AI28" s="594"/>
      <c r="AJ28" s="594"/>
      <c r="AK28" s="594"/>
      <c r="AL28" s="594"/>
      <c r="AM28" s="594"/>
      <c r="AN28" s="594"/>
      <c r="AO28" s="594"/>
      <c r="AP28" s="594"/>
      <c r="AQ28" s="594"/>
      <c r="AR28" s="104"/>
      <c r="AS28" s="599"/>
      <c r="AT28" s="600"/>
      <c r="AU28" s="600"/>
      <c r="AV28" s="600"/>
      <c r="AW28" s="600"/>
      <c r="AX28" s="600"/>
      <c r="AY28" s="600"/>
      <c r="AZ28" s="600"/>
      <c r="BA28" s="870"/>
      <c r="BB28" s="597"/>
      <c r="BC28" s="597"/>
      <c r="BD28" s="597"/>
      <c r="BE28" s="597"/>
      <c r="BF28" s="597"/>
      <c r="BG28" s="597"/>
      <c r="BH28" s="597"/>
      <c r="BI28" s="597"/>
      <c r="BJ28" s="597"/>
      <c r="BK28" s="597"/>
      <c r="BL28" s="598"/>
      <c r="BM28" s="596"/>
      <c r="BN28" s="597"/>
      <c r="BO28" s="597"/>
      <c r="BP28" s="597"/>
      <c r="BQ28" s="597"/>
      <c r="BR28" s="597"/>
      <c r="BS28" s="597"/>
      <c r="BT28" s="597"/>
      <c r="BU28" s="597"/>
      <c r="BV28" s="597"/>
      <c r="BW28" s="597"/>
      <c r="BX28" s="597"/>
      <c r="BY28" s="597"/>
      <c r="BZ28" s="598"/>
      <c r="CA28" s="596"/>
      <c r="CB28" s="597"/>
      <c r="CC28" s="597"/>
      <c r="CD28" s="597"/>
      <c r="CE28" s="597"/>
      <c r="CF28" s="597"/>
      <c r="CG28" s="597"/>
      <c r="CH28" s="597"/>
      <c r="CI28" s="597"/>
      <c r="CJ28" s="866"/>
      <c r="CK28" s="9"/>
      <c r="CL28" s="9"/>
      <c r="CM28" s="9"/>
      <c r="CN28" s="9"/>
      <c r="CO28" s="9"/>
      <c r="CP28" s="9"/>
      <c r="CQ28" s="9"/>
      <c r="CR28" s="9"/>
      <c r="CS28" s="9"/>
      <c r="CT28" s="9"/>
      <c r="CU28" s="9"/>
      <c r="CV28" s="9"/>
      <c r="CW28" s="9"/>
      <c r="CX28" s="9"/>
    </row>
    <row r="29" spans="1:102" ht="21.75" customHeight="1">
      <c r="A29" s="775"/>
      <c r="B29" s="776"/>
      <c r="C29" s="618"/>
      <c r="D29" s="619"/>
      <c r="E29" s="619"/>
      <c r="F29" s="619"/>
      <c r="G29" s="619"/>
      <c r="H29" s="619"/>
      <c r="I29" s="620"/>
      <c r="J29" s="618"/>
      <c r="K29" s="619"/>
      <c r="L29" s="619"/>
      <c r="M29" s="619"/>
      <c r="N29" s="619"/>
      <c r="O29" s="619"/>
      <c r="P29" s="620"/>
      <c r="Q29" s="596"/>
      <c r="R29" s="597"/>
      <c r="S29" s="597"/>
      <c r="T29" s="598"/>
      <c r="U29" s="946"/>
      <c r="V29" s="947"/>
      <c r="W29" s="947"/>
      <c r="X29" s="947"/>
      <c r="Y29" s="948"/>
      <c r="Z29" s="952"/>
      <c r="AA29" s="953"/>
      <c r="AB29" s="953"/>
      <c r="AC29" s="953"/>
      <c r="AD29" s="954"/>
      <c r="AE29" s="5"/>
      <c r="AF29" s="597"/>
      <c r="AG29" s="597"/>
      <c r="AH29" s="597"/>
      <c r="AI29" s="597"/>
      <c r="AJ29" s="597"/>
      <c r="AK29" s="597"/>
      <c r="AL29" s="597"/>
      <c r="AM29" s="597"/>
      <c r="AN29" s="597"/>
      <c r="AO29" s="597"/>
      <c r="AP29" s="597"/>
      <c r="AQ29" s="597"/>
      <c r="AR29" s="105"/>
      <c r="AS29" s="602"/>
      <c r="AT29" s="603"/>
      <c r="AU29" s="603"/>
      <c r="AV29" s="603"/>
      <c r="AW29" s="603"/>
      <c r="AX29" s="603"/>
      <c r="AY29" s="603"/>
      <c r="AZ29" s="603"/>
      <c r="BA29" s="848" t="s">
        <v>188</v>
      </c>
      <c r="BB29" s="849"/>
      <c r="BC29" s="849"/>
      <c r="BD29" s="849"/>
      <c r="BE29" s="849"/>
      <c r="BF29" s="914"/>
      <c r="BG29" s="915" t="s">
        <v>189</v>
      </c>
      <c r="BH29" s="849"/>
      <c r="BI29" s="849"/>
      <c r="BJ29" s="849"/>
      <c r="BK29" s="849"/>
      <c r="BL29" s="916"/>
      <c r="BM29" s="908" t="s">
        <v>190</v>
      </c>
      <c r="BN29" s="909"/>
      <c r="BO29" s="909"/>
      <c r="BP29" s="909"/>
      <c r="BQ29" s="909"/>
      <c r="BR29" s="909"/>
      <c r="BS29" s="909"/>
      <c r="BT29" s="897" t="s">
        <v>191</v>
      </c>
      <c r="BU29" s="897"/>
      <c r="BV29" s="897"/>
      <c r="BW29" s="897"/>
      <c r="BX29" s="897"/>
      <c r="BY29" s="897"/>
      <c r="BZ29" s="898"/>
      <c r="CA29" s="851" t="s">
        <v>192</v>
      </c>
      <c r="CB29" s="852"/>
      <c r="CC29" s="852"/>
      <c r="CD29" s="852"/>
      <c r="CE29" s="852"/>
      <c r="CF29" s="852"/>
      <c r="CG29" s="852"/>
      <c r="CH29" s="852"/>
      <c r="CI29" s="852"/>
      <c r="CJ29" s="853"/>
      <c r="CK29" s="30"/>
      <c r="CL29" s="30"/>
      <c r="CM29" s="30"/>
      <c r="CN29" s="30"/>
      <c r="CO29" s="30"/>
      <c r="CP29" s="30"/>
      <c r="CQ29" s="30"/>
      <c r="CR29" s="30"/>
      <c r="CS29" s="30"/>
      <c r="CT29" s="30"/>
      <c r="CU29" s="30"/>
      <c r="CV29" s="30"/>
      <c r="CW29" s="30"/>
      <c r="CX29" s="30"/>
    </row>
    <row r="30" spans="1:102" ht="18.75" customHeight="1">
      <c r="A30" s="775"/>
      <c r="B30" s="776"/>
      <c r="C30" s="651" t="str">
        <f>指定登録依頼書①!C30</f>
        <v>昭和</v>
      </c>
      <c r="D30" s="644"/>
      <c r="E30" s="647" t="str">
        <f>指定登録依頼書①!E30</f>
        <v/>
      </c>
      <c r="F30" s="647"/>
      <c r="G30" s="644" t="s">
        <v>42</v>
      </c>
      <c r="H30" s="644"/>
      <c r="I30" s="103"/>
      <c r="J30" s="616" t="str">
        <f>指定登録依頼書①!J30</f>
        <v/>
      </c>
      <c r="K30" s="617"/>
      <c r="L30" s="617"/>
      <c r="M30" s="617"/>
      <c r="N30" s="644" t="s">
        <v>42</v>
      </c>
      <c r="O30" s="644"/>
      <c r="P30" s="103"/>
      <c r="Q30" s="642" t="str">
        <f>指定登録依頼書①!Q30</f>
        <v/>
      </c>
      <c r="R30" s="643"/>
      <c r="S30" s="643"/>
      <c r="T30" s="241" t="s">
        <v>55</v>
      </c>
      <c r="U30" s="759" t="str">
        <f>指定登録依頼書①!U30</f>
        <v/>
      </c>
      <c r="V30" s="760"/>
      <c r="W30" s="760"/>
      <c r="X30" s="644" t="s">
        <v>193</v>
      </c>
      <c r="Y30" s="644"/>
      <c r="Z30" s="757" t="str">
        <f>指定登録依頼書①!Z30</f>
        <v/>
      </c>
      <c r="AA30" s="758"/>
      <c r="AB30" s="758"/>
      <c r="AC30" s="661" t="s">
        <v>193</v>
      </c>
      <c r="AD30" s="606"/>
      <c r="AE30" s="651" t="s">
        <v>194</v>
      </c>
      <c r="AF30" s="644"/>
      <c r="AG30" s="644"/>
      <c r="AH30" s="644"/>
      <c r="AI30" s="644"/>
      <c r="AJ30" s="772"/>
      <c r="AK30" s="656" t="str">
        <f>指定登録依頼書①!AK30</f>
        <v/>
      </c>
      <c r="AL30" s="657"/>
      <c r="AM30" s="657"/>
      <c r="AN30" s="657"/>
      <c r="AO30" s="657"/>
      <c r="AP30" s="644" t="s">
        <v>193</v>
      </c>
      <c r="AQ30" s="644"/>
      <c r="AR30" s="772"/>
      <c r="AS30" s="881" t="str">
        <f>指定登録依頼書①!AS30</f>
        <v/>
      </c>
      <c r="AT30" s="882"/>
      <c r="AU30" s="882"/>
      <c r="AV30" s="882"/>
      <c r="AW30" s="882"/>
      <c r="AX30" s="644" t="s">
        <v>195</v>
      </c>
      <c r="AY30" s="644"/>
      <c r="AZ30" s="644"/>
      <c r="BA30" s="917" t="s">
        <v>196</v>
      </c>
      <c r="BB30" s="918"/>
      <c r="BC30" s="918"/>
      <c r="BD30" s="918"/>
      <c r="BE30" s="918"/>
      <c r="BF30" s="918"/>
      <c r="BG30" s="921" t="s">
        <v>197</v>
      </c>
      <c r="BH30" s="918"/>
      <c r="BI30" s="918"/>
      <c r="BJ30" s="918"/>
      <c r="BK30" s="918"/>
      <c r="BL30" s="922"/>
      <c r="BM30" s="910"/>
      <c r="BN30" s="911"/>
      <c r="BO30" s="911"/>
      <c r="BP30" s="911"/>
      <c r="BQ30" s="911"/>
      <c r="BR30" s="911"/>
      <c r="BS30" s="911"/>
      <c r="BT30" s="899"/>
      <c r="BU30" s="899"/>
      <c r="BV30" s="899"/>
      <c r="BW30" s="899"/>
      <c r="BX30" s="899"/>
      <c r="BY30" s="899"/>
      <c r="BZ30" s="900"/>
      <c r="CA30" s="854"/>
      <c r="CB30" s="855"/>
      <c r="CC30" s="855"/>
      <c r="CD30" s="855"/>
      <c r="CE30" s="855"/>
      <c r="CF30" s="855"/>
      <c r="CG30" s="855"/>
      <c r="CH30" s="855"/>
      <c r="CI30" s="855"/>
      <c r="CJ30" s="856"/>
      <c r="CK30" s="30"/>
      <c r="CL30" s="30"/>
      <c r="CM30" s="30"/>
      <c r="CN30" s="30"/>
      <c r="CO30" s="30"/>
      <c r="CP30" s="30"/>
      <c r="CQ30" s="30"/>
      <c r="CR30" s="30"/>
      <c r="CS30" s="30"/>
      <c r="CT30" s="30"/>
      <c r="CU30" s="30"/>
      <c r="CV30" s="30"/>
      <c r="CW30" s="30"/>
      <c r="CX30" s="30"/>
    </row>
    <row r="31" spans="1:102" ht="18.75" customHeight="1">
      <c r="A31" s="775"/>
      <c r="B31" s="776"/>
      <c r="C31" s="629" t="str">
        <f>指定登録依頼書①!C31</f>
        <v>　～昭和63年度</v>
      </c>
      <c r="D31" s="630"/>
      <c r="E31" s="630"/>
      <c r="F31" s="630"/>
      <c r="G31" s="630"/>
      <c r="H31" s="630"/>
      <c r="I31" s="631"/>
      <c r="J31" s="626" t="str">
        <f>指定登録依頼書①!J31</f>
        <v/>
      </c>
      <c r="K31" s="627"/>
      <c r="L31" s="627"/>
      <c r="N31" s="206"/>
      <c r="O31" s="206"/>
      <c r="P31" s="204" t="s">
        <v>198</v>
      </c>
      <c r="Q31" s="613" t="str">
        <f>指定登録依頼書①!Q31</f>
        <v/>
      </c>
      <c r="R31" s="614"/>
      <c r="S31" s="614"/>
      <c r="T31" s="615"/>
      <c r="U31" s="761"/>
      <c r="V31" s="762"/>
      <c r="W31" s="762"/>
      <c r="X31" s="597"/>
      <c r="Y31" s="597"/>
      <c r="Z31" s="757"/>
      <c r="AA31" s="758"/>
      <c r="AB31" s="758"/>
      <c r="AC31" s="890"/>
      <c r="AD31" s="610"/>
      <c r="AE31" s="596"/>
      <c r="AF31" s="597"/>
      <c r="AG31" s="597"/>
      <c r="AH31" s="597"/>
      <c r="AI31" s="597"/>
      <c r="AJ31" s="598"/>
      <c r="AK31" s="596" t="s">
        <v>37</v>
      </c>
      <c r="AL31" s="597"/>
      <c r="AM31" s="907" t="str">
        <f>指定登録依頼書①!AM31</f>
        <v/>
      </c>
      <c r="AN31" s="907"/>
      <c r="AO31" s="907"/>
      <c r="AP31" s="597" t="s">
        <v>199</v>
      </c>
      <c r="AQ31" s="597"/>
      <c r="AR31" s="598"/>
      <c r="AS31" s="883"/>
      <c r="AT31" s="880"/>
      <c r="AU31" s="880"/>
      <c r="AV31" s="880"/>
      <c r="AW31" s="880"/>
      <c r="AX31" s="597"/>
      <c r="AY31" s="597"/>
      <c r="AZ31" s="597"/>
      <c r="BA31" s="917"/>
      <c r="BB31" s="918"/>
      <c r="BC31" s="918"/>
      <c r="BD31" s="918"/>
      <c r="BE31" s="918"/>
      <c r="BF31" s="918"/>
      <c r="BG31" s="918"/>
      <c r="BH31" s="918"/>
      <c r="BI31" s="918"/>
      <c r="BJ31" s="918"/>
      <c r="BK31" s="918"/>
      <c r="BL31" s="922"/>
      <c r="BM31" s="910"/>
      <c r="BN31" s="911"/>
      <c r="BO31" s="911"/>
      <c r="BP31" s="911"/>
      <c r="BQ31" s="911"/>
      <c r="BR31" s="911"/>
      <c r="BS31" s="911"/>
      <c r="BT31" s="899"/>
      <c r="BU31" s="899"/>
      <c r="BV31" s="899"/>
      <c r="BW31" s="899"/>
      <c r="BX31" s="899"/>
      <c r="BY31" s="899"/>
      <c r="BZ31" s="900"/>
      <c r="CA31" s="854"/>
      <c r="CB31" s="855"/>
      <c r="CC31" s="855"/>
      <c r="CD31" s="855"/>
      <c r="CE31" s="855"/>
      <c r="CF31" s="855"/>
      <c r="CG31" s="855"/>
      <c r="CH31" s="855"/>
      <c r="CI31" s="855"/>
      <c r="CJ31" s="856"/>
      <c r="CK31" s="30"/>
      <c r="CL31" s="30"/>
      <c r="CM31" s="30"/>
      <c r="CN31" s="30"/>
      <c r="CO31" s="30"/>
      <c r="CP31" s="30"/>
      <c r="CQ31" s="30"/>
      <c r="CR31" s="30"/>
      <c r="CS31" s="30"/>
      <c r="CT31" s="30"/>
      <c r="CU31" s="30"/>
      <c r="CV31" s="30"/>
      <c r="CW31" s="30"/>
      <c r="CX31" s="30"/>
    </row>
    <row r="32" spans="1:102" ht="18.75" customHeight="1">
      <c r="A32" s="775"/>
      <c r="B32" s="776"/>
      <c r="C32" s="98"/>
      <c r="D32" s="99"/>
      <c r="E32" s="99"/>
      <c r="F32" s="99"/>
      <c r="G32" s="99"/>
      <c r="H32" s="99"/>
      <c r="I32" s="103"/>
      <c r="J32" s="98"/>
      <c r="K32" s="99"/>
      <c r="L32" s="99"/>
      <c r="M32" s="99"/>
      <c r="N32" s="99"/>
      <c r="O32" s="99"/>
      <c r="P32" s="103"/>
      <c r="Q32" s="642" t="str">
        <f>指定登録依頼書①!Q32</f>
        <v/>
      </c>
      <c r="R32" s="643"/>
      <c r="S32" s="643"/>
      <c r="T32" s="241" t="s">
        <v>55</v>
      </c>
      <c r="U32" s="759" t="str">
        <f>指定登録依頼書①!U32</f>
        <v/>
      </c>
      <c r="V32" s="760"/>
      <c r="W32" s="760"/>
      <c r="X32" s="644" t="s">
        <v>193</v>
      </c>
      <c r="Y32" s="644"/>
      <c r="Z32" s="757" t="str">
        <f>指定登録依頼書①!Z32</f>
        <v/>
      </c>
      <c r="AA32" s="758"/>
      <c r="AB32" s="758"/>
      <c r="AC32" s="661" t="s">
        <v>193</v>
      </c>
      <c r="AD32" s="606"/>
      <c r="AE32" s="605" t="s">
        <v>68</v>
      </c>
      <c r="AF32" s="606"/>
      <c r="AG32" s="644" t="s">
        <v>69</v>
      </c>
      <c r="AH32" s="644"/>
      <c r="AI32" s="644"/>
      <c r="AJ32" s="772"/>
      <c r="AK32" s="656" t="str">
        <f>指定登録依頼書①!AK32</f>
        <v/>
      </c>
      <c r="AL32" s="657"/>
      <c r="AM32" s="657"/>
      <c r="AN32" s="657"/>
      <c r="AO32" s="657"/>
      <c r="AP32" s="644" t="s">
        <v>193</v>
      </c>
      <c r="AQ32" s="644"/>
      <c r="AR32" s="772"/>
      <c r="AS32" s="903" t="s">
        <v>200</v>
      </c>
      <c r="AT32" s="904"/>
      <c r="AU32" s="904"/>
      <c r="AV32" s="904"/>
      <c r="AW32" s="904"/>
      <c r="AX32" s="904"/>
      <c r="AY32" s="904"/>
      <c r="AZ32" s="904"/>
      <c r="BA32" s="917"/>
      <c r="BB32" s="918"/>
      <c r="BC32" s="918"/>
      <c r="BD32" s="918"/>
      <c r="BE32" s="918"/>
      <c r="BF32" s="918"/>
      <c r="BG32" s="918"/>
      <c r="BH32" s="918"/>
      <c r="BI32" s="918"/>
      <c r="BJ32" s="918"/>
      <c r="BK32" s="918"/>
      <c r="BL32" s="922"/>
      <c r="BM32" s="910"/>
      <c r="BN32" s="911"/>
      <c r="BO32" s="911"/>
      <c r="BP32" s="911"/>
      <c r="BQ32" s="911"/>
      <c r="BR32" s="911"/>
      <c r="BS32" s="911"/>
      <c r="BT32" s="899"/>
      <c r="BU32" s="899"/>
      <c r="BV32" s="899"/>
      <c r="BW32" s="899"/>
      <c r="BX32" s="899"/>
      <c r="BY32" s="899"/>
      <c r="BZ32" s="900"/>
      <c r="CA32" s="854"/>
      <c r="CB32" s="855"/>
      <c r="CC32" s="855"/>
      <c r="CD32" s="855"/>
      <c r="CE32" s="855"/>
      <c r="CF32" s="855"/>
      <c r="CG32" s="855"/>
      <c r="CH32" s="855"/>
      <c r="CI32" s="855"/>
      <c r="CJ32" s="856"/>
      <c r="CK32" s="30"/>
      <c r="CL32" s="30"/>
      <c r="CM32" s="30"/>
      <c r="CN32" s="30"/>
      <c r="CO32" s="30"/>
      <c r="CP32" s="30"/>
      <c r="CQ32" s="30"/>
      <c r="CR32" s="30"/>
      <c r="CS32" s="30"/>
      <c r="CT32" s="30"/>
      <c r="CU32" s="30"/>
      <c r="CV32" s="30"/>
      <c r="CW32" s="30"/>
      <c r="CX32" s="30"/>
    </row>
    <row r="33" spans="1:102" ht="18.75" customHeight="1">
      <c r="A33" s="775"/>
      <c r="B33" s="776"/>
      <c r="C33" s="662" t="str">
        <f>指定登録依頼書①!C33</f>
        <v/>
      </c>
      <c r="D33" s="663"/>
      <c r="E33" s="663"/>
      <c r="F33" s="663"/>
      <c r="G33" s="628" t="s">
        <v>201</v>
      </c>
      <c r="H33" s="628"/>
      <c r="I33" s="608"/>
      <c r="J33" s="632" t="str">
        <f>指定登録依頼書①!J33</f>
        <v/>
      </c>
      <c r="K33" s="633"/>
      <c r="L33" s="633"/>
      <c r="M33" s="633"/>
      <c r="N33" s="628" t="s">
        <v>193</v>
      </c>
      <c r="O33" s="628"/>
      <c r="P33" s="608"/>
      <c r="Q33" s="613" t="str">
        <f>指定登録依頼書①!Q33</f>
        <v/>
      </c>
      <c r="R33" s="614"/>
      <c r="S33" s="614"/>
      <c r="T33" s="615"/>
      <c r="U33" s="761"/>
      <c r="V33" s="762"/>
      <c r="W33" s="762"/>
      <c r="X33" s="597"/>
      <c r="Y33" s="597"/>
      <c r="Z33" s="757"/>
      <c r="AA33" s="758"/>
      <c r="AB33" s="758"/>
      <c r="AC33" s="890"/>
      <c r="AD33" s="610"/>
      <c r="AE33" s="607"/>
      <c r="AF33" s="608"/>
      <c r="AG33" s="597"/>
      <c r="AH33" s="597"/>
      <c r="AI33" s="597"/>
      <c r="AJ33" s="598"/>
      <c r="AK33" s="658"/>
      <c r="AL33" s="659"/>
      <c r="AM33" s="659"/>
      <c r="AN33" s="659"/>
      <c r="AO33" s="659"/>
      <c r="AP33" s="597"/>
      <c r="AQ33" s="597"/>
      <c r="AR33" s="598"/>
      <c r="AS33" s="599"/>
      <c r="AT33" s="600"/>
      <c r="AU33" s="600"/>
      <c r="AV33" s="600"/>
      <c r="AW33" s="600"/>
      <c r="AX33" s="600"/>
      <c r="AY33" s="600"/>
      <c r="AZ33" s="600"/>
      <c r="BA33" s="917"/>
      <c r="BB33" s="918"/>
      <c r="BC33" s="918"/>
      <c r="BD33" s="918"/>
      <c r="BE33" s="918"/>
      <c r="BF33" s="918"/>
      <c r="BG33" s="918"/>
      <c r="BH33" s="918"/>
      <c r="BI33" s="918"/>
      <c r="BJ33" s="918"/>
      <c r="BK33" s="918"/>
      <c r="BL33" s="922"/>
      <c r="BM33" s="910"/>
      <c r="BN33" s="911"/>
      <c r="BO33" s="911"/>
      <c r="BP33" s="911"/>
      <c r="BQ33" s="911"/>
      <c r="BR33" s="911"/>
      <c r="BS33" s="911"/>
      <c r="BT33" s="899"/>
      <c r="BU33" s="899"/>
      <c r="BV33" s="899"/>
      <c r="BW33" s="899"/>
      <c r="BX33" s="899"/>
      <c r="BY33" s="899"/>
      <c r="BZ33" s="900"/>
      <c r="CA33" s="854"/>
      <c r="CB33" s="855"/>
      <c r="CC33" s="855"/>
      <c r="CD33" s="855"/>
      <c r="CE33" s="855"/>
      <c r="CF33" s="855"/>
      <c r="CG33" s="855"/>
      <c r="CH33" s="855"/>
      <c r="CI33" s="855"/>
      <c r="CJ33" s="856"/>
      <c r="CK33" s="30"/>
      <c r="CL33" s="30"/>
      <c r="CM33" s="30"/>
      <c r="CN33" s="30"/>
      <c r="CO33" s="30"/>
      <c r="CP33" s="30"/>
      <c r="CQ33" s="30"/>
      <c r="CR33" s="30"/>
      <c r="CS33" s="30"/>
      <c r="CT33" s="30"/>
      <c r="CU33" s="30"/>
      <c r="CV33" s="30"/>
      <c r="CW33" s="30"/>
      <c r="CX33" s="30"/>
    </row>
    <row r="34" spans="1:102" ht="18.75" customHeight="1">
      <c r="A34" s="775"/>
      <c r="B34" s="776"/>
      <c r="C34" s="662"/>
      <c r="D34" s="663"/>
      <c r="E34" s="663"/>
      <c r="F34" s="663"/>
      <c r="G34" s="628"/>
      <c r="H34" s="628"/>
      <c r="I34" s="608"/>
      <c r="J34" s="632"/>
      <c r="K34" s="633"/>
      <c r="L34" s="633"/>
      <c r="M34" s="633"/>
      <c r="N34" s="628"/>
      <c r="O34" s="628"/>
      <c r="P34" s="608"/>
      <c r="Q34" s="642" t="str">
        <f>指定登録依頼書①!Q34</f>
        <v/>
      </c>
      <c r="R34" s="643"/>
      <c r="S34" s="643"/>
      <c r="T34" s="241" t="s">
        <v>55</v>
      </c>
      <c r="U34" s="759" t="str">
        <f>指定登録依頼書①!U34</f>
        <v/>
      </c>
      <c r="V34" s="760"/>
      <c r="W34" s="760"/>
      <c r="X34" s="644" t="s">
        <v>193</v>
      </c>
      <c r="Y34" s="644"/>
      <c r="Z34" s="757" t="str">
        <f>指定登録依頼書①!Z34</f>
        <v/>
      </c>
      <c r="AA34" s="758"/>
      <c r="AB34" s="758"/>
      <c r="AC34" s="661" t="s">
        <v>193</v>
      </c>
      <c r="AD34" s="606"/>
      <c r="AE34" s="607"/>
      <c r="AF34" s="608"/>
      <c r="AG34" s="876" t="s">
        <v>71</v>
      </c>
      <c r="AH34" s="876"/>
      <c r="AI34" s="876"/>
      <c r="AJ34" s="877"/>
      <c r="AK34" s="656" t="str">
        <f>指定登録依頼書①!AK34</f>
        <v/>
      </c>
      <c r="AL34" s="657"/>
      <c r="AM34" s="657"/>
      <c r="AN34" s="657"/>
      <c r="AO34" s="657"/>
      <c r="AP34" s="644" t="s">
        <v>193</v>
      </c>
      <c r="AQ34" s="644"/>
      <c r="AR34" s="772"/>
      <c r="AS34" s="599"/>
      <c r="AT34" s="600"/>
      <c r="AU34" s="600"/>
      <c r="AV34" s="600"/>
      <c r="AW34" s="600"/>
      <c r="AX34" s="600"/>
      <c r="AY34" s="600"/>
      <c r="AZ34" s="600"/>
      <c r="BA34" s="917"/>
      <c r="BB34" s="918"/>
      <c r="BC34" s="918"/>
      <c r="BD34" s="918"/>
      <c r="BE34" s="918"/>
      <c r="BF34" s="918"/>
      <c r="BG34" s="918"/>
      <c r="BH34" s="918"/>
      <c r="BI34" s="918"/>
      <c r="BJ34" s="918"/>
      <c r="BK34" s="918"/>
      <c r="BL34" s="922"/>
      <c r="BM34" s="910"/>
      <c r="BN34" s="911"/>
      <c r="BO34" s="911"/>
      <c r="BP34" s="911"/>
      <c r="BQ34" s="911"/>
      <c r="BR34" s="911"/>
      <c r="BS34" s="911"/>
      <c r="BT34" s="899"/>
      <c r="BU34" s="899"/>
      <c r="BV34" s="899"/>
      <c r="BW34" s="899"/>
      <c r="BX34" s="899"/>
      <c r="BY34" s="899"/>
      <c r="BZ34" s="900"/>
      <c r="CA34" s="854"/>
      <c r="CB34" s="855"/>
      <c r="CC34" s="855"/>
      <c r="CD34" s="855"/>
      <c r="CE34" s="855"/>
      <c r="CF34" s="855"/>
      <c r="CG34" s="855"/>
      <c r="CH34" s="855"/>
      <c r="CI34" s="855"/>
      <c r="CJ34" s="856"/>
      <c r="CK34" s="30"/>
      <c r="CL34" s="30"/>
      <c r="CM34" s="30"/>
      <c r="CN34" s="30"/>
      <c r="CO34" s="30"/>
      <c r="CP34" s="30"/>
      <c r="CQ34" s="30"/>
      <c r="CR34" s="30"/>
      <c r="CS34" s="30"/>
      <c r="CT34" s="30"/>
      <c r="CU34" s="30"/>
      <c r="CV34" s="30"/>
      <c r="CW34" s="30"/>
      <c r="CX34" s="30"/>
    </row>
    <row r="35" spans="1:102" ht="18.75" customHeight="1">
      <c r="A35" s="775"/>
      <c r="B35" s="776"/>
      <c r="C35" s="634" t="s">
        <v>37</v>
      </c>
      <c r="D35" s="664" t="str">
        <f>指定登録依頼書①!D35</f>
        <v/>
      </c>
      <c r="E35" s="664"/>
      <c r="F35" s="664"/>
      <c r="G35" s="664"/>
      <c r="H35" s="628" t="s">
        <v>199</v>
      </c>
      <c r="I35" s="608"/>
      <c r="J35" s="634" t="s">
        <v>37</v>
      </c>
      <c r="K35" s="664" t="str">
        <f>指定登録依頼書①!K35</f>
        <v/>
      </c>
      <c r="L35" s="664"/>
      <c r="M35" s="664"/>
      <c r="N35" s="664"/>
      <c r="O35" s="645" t="s">
        <v>199</v>
      </c>
      <c r="P35" s="646"/>
      <c r="Q35" s="613" t="str">
        <f>指定登録依頼書①!Q35</f>
        <v/>
      </c>
      <c r="R35" s="614"/>
      <c r="S35" s="614"/>
      <c r="T35" s="615"/>
      <c r="U35" s="761"/>
      <c r="V35" s="762"/>
      <c r="W35" s="762"/>
      <c r="X35" s="597"/>
      <c r="Y35" s="597"/>
      <c r="Z35" s="757"/>
      <c r="AA35" s="758"/>
      <c r="AB35" s="758"/>
      <c r="AC35" s="890"/>
      <c r="AD35" s="610"/>
      <c r="AE35" s="607"/>
      <c r="AF35" s="608"/>
      <c r="AG35" s="878"/>
      <c r="AH35" s="878"/>
      <c r="AI35" s="878"/>
      <c r="AJ35" s="879"/>
      <c r="AK35" s="658"/>
      <c r="AL35" s="659"/>
      <c r="AM35" s="659"/>
      <c r="AN35" s="659"/>
      <c r="AO35" s="659"/>
      <c r="AP35" s="597"/>
      <c r="AQ35" s="597"/>
      <c r="AR35" s="598"/>
      <c r="AS35" s="602"/>
      <c r="AT35" s="603"/>
      <c r="AU35" s="603"/>
      <c r="AV35" s="603"/>
      <c r="AW35" s="603"/>
      <c r="AX35" s="603"/>
      <c r="AY35" s="603"/>
      <c r="AZ35" s="603"/>
      <c r="BA35" s="917"/>
      <c r="BB35" s="918"/>
      <c r="BC35" s="918"/>
      <c r="BD35" s="918"/>
      <c r="BE35" s="918"/>
      <c r="BF35" s="918"/>
      <c r="BG35" s="918"/>
      <c r="BH35" s="918"/>
      <c r="BI35" s="918"/>
      <c r="BJ35" s="918"/>
      <c r="BK35" s="918"/>
      <c r="BL35" s="922"/>
      <c r="BM35" s="910"/>
      <c r="BN35" s="911"/>
      <c r="BO35" s="911"/>
      <c r="BP35" s="911"/>
      <c r="BQ35" s="911"/>
      <c r="BR35" s="911"/>
      <c r="BS35" s="911"/>
      <c r="BT35" s="899"/>
      <c r="BU35" s="899"/>
      <c r="BV35" s="899"/>
      <c r="BW35" s="899"/>
      <c r="BX35" s="899"/>
      <c r="BY35" s="899"/>
      <c r="BZ35" s="900"/>
      <c r="CA35" s="854"/>
      <c r="CB35" s="855"/>
      <c r="CC35" s="855"/>
      <c r="CD35" s="855"/>
      <c r="CE35" s="855"/>
      <c r="CF35" s="855"/>
      <c r="CG35" s="855"/>
      <c r="CH35" s="855"/>
      <c r="CI35" s="855"/>
      <c r="CJ35" s="856"/>
      <c r="CK35" s="30"/>
      <c r="CL35" s="30"/>
      <c r="CM35" s="30"/>
      <c r="CN35" s="30"/>
      <c r="CO35" s="30"/>
      <c r="CP35" s="30"/>
      <c r="CQ35" s="30"/>
      <c r="CR35" s="30"/>
      <c r="CS35" s="30"/>
      <c r="CT35" s="30"/>
      <c r="CU35" s="30"/>
      <c r="CV35" s="30"/>
      <c r="CW35" s="30"/>
      <c r="CX35" s="30"/>
    </row>
    <row r="36" spans="1:102" ht="18.75" customHeight="1">
      <c r="A36" s="775"/>
      <c r="B36" s="776"/>
      <c r="C36" s="634"/>
      <c r="D36" s="664"/>
      <c r="E36" s="664"/>
      <c r="F36" s="664"/>
      <c r="G36" s="664"/>
      <c r="H36" s="628"/>
      <c r="I36" s="608"/>
      <c r="J36" s="634"/>
      <c r="K36" s="664"/>
      <c r="L36" s="664"/>
      <c r="M36" s="664"/>
      <c r="N36" s="664"/>
      <c r="O36" s="645"/>
      <c r="P36" s="646"/>
      <c r="Q36" s="642" t="str">
        <f>指定登録依頼書①!Q36</f>
        <v/>
      </c>
      <c r="R36" s="643"/>
      <c r="S36" s="643"/>
      <c r="T36" s="241" t="s">
        <v>55</v>
      </c>
      <c r="U36" s="759" t="str">
        <f>指定登録依頼書①!U36</f>
        <v/>
      </c>
      <c r="V36" s="760"/>
      <c r="W36" s="760"/>
      <c r="X36" s="644" t="s">
        <v>193</v>
      </c>
      <c r="Y36" s="644"/>
      <c r="Z36" s="757" t="str">
        <f>指定登録依頼書①!Z36</f>
        <v/>
      </c>
      <c r="AA36" s="758" t="str">
        <f>IF(ISNUMBER(入力シート!X32),入力シート!X32,入力シート!X32&amp;"")</f>
        <v>[mSv]</v>
      </c>
      <c r="AB36" s="758" t="str">
        <f>IF(ISNUMBER(入力シート!Y32),入力シート!Y32,入力シート!Y32&amp;"")</f>
        <v/>
      </c>
      <c r="AC36" s="661" t="s">
        <v>193</v>
      </c>
      <c r="AD36" s="606"/>
      <c r="AE36" s="607"/>
      <c r="AF36" s="608"/>
      <c r="AG36" s="644" t="s">
        <v>72</v>
      </c>
      <c r="AH36" s="644"/>
      <c r="AI36" s="644"/>
      <c r="AJ36" s="772"/>
      <c r="AK36" s="872" t="str">
        <f>指定登録依頼書①!AK36</f>
        <v/>
      </c>
      <c r="AL36" s="873"/>
      <c r="AM36" s="873"/>
      <c r="AN36" s="873"/>
      <c r="AO36" s="873"/>
      <c r="AP36" s="644" t="s">
        <v>193</v>
      </c>
      <c r="AQ36" s="644"/>
      <c r="AR36" s="772"/>
      <c r="AS36" s="905" t="s">
        <v>202</v>
      </c>
      <c r="AT36" s="905"/>
      <c r="AU36" s="905"/>
      <c r="AV36" s="624" t="str">
        <f>指定登録依頼書①!AV36</f>
        <v>□ 有</v>
      </c>
      <c r="AW36" s="624"/>
      <c r="AX36" s="624"/>
      <c r="AY36" s="624"/>
      <c r="AZ36" s="651"/>
      <c r="BA36" s="917"/>
      <c r="BB36" s="918"/>
      <c r="BC36" s="918"/>
      <c r="BD36" s="918"/>
      <c r="BE36" s="918"/>
      <c r="BF36" s="918"/>
      <c r="BG36" s="918"/>
      <c r="BH36" s="918"/>
      <c r="BI36" s="918"/>
      <c r="BJ36" s="918"/>
      <c r="BK36" s="918"/>
      <c r="BL36" s="922"/>
      <c r="BM36" s="910"/>
      <c r="BN36" s="911"/>
      <c r="BO36" s="911"/>
      <c r="BP36" s="911"/>
      <c r="BQ36" s="911"/>
      <c r="BR36" s="911"/>
      <c r="BS36" s="911"/>
      <c r="BT36" s="899"/>
      <c r="BU36" s="899"/>
      <c r="BV36" s="899"/>
      <c r="BW36" s="899"/>
      <c r="BX36" s="899"/>
      <c r="BY36" s="899"/>
      <c r="BZ36" s="900"/>
      <c r="CA36" s="854"/>
      <c r="CB36" s="855"/>
      <c r="CC36" s="855"/>
      <c r="CD36" s="855"/>
      <c r="CE36" s="855"/>
      <c r="CF36" s="855"/>
      <c r="CG36" s="855"/>
      <c r="CH36" s="855"/>
      <c r="CI36" s="855"/>
      <c r="CJ36" s="856"/>
      <c r="CK36" s="30"/>
      <c r="CL36" s="30"/>
      <c r="CM36" s="30"/>
      <c r="CN36" s="30"/>
      <c r="CO36" s="30"/>
      <c r="CP36" s="30"/>
      <c r="CQ36" s="30"/>
      <c r="CR36" s="30"/>
      <c r="CS36" s="30"/>
      <c r="CT36" s="30"/>
      <c r="CU36" s="30"/>
      <c r="CV36" s="30"/>
      <c r="CW36" s="30"/>
      <c r="CX36" s="30"/>
    </row>
    <row r="37" spans="1:102" ht="18.75" customHeight="1">
      <c r="A37" s="775"/>
      <c r="B37" s="776"/>
      <c r="C37" s="5"/>
      <c r="D37" s="106"/>
      <c r="E37" s="106"/>
      <c r="F37" s="106"/>
      <c r="G37" s="106"/>
      <c r="H37" s="106"/>
      <c r="I37" s="105"/>
      <c r="J37" s="5"/>
      <c r="K37" s="106"/>
      <c r="L37" s="106"/>
      <c r="M37" s="106"/>
      <c r="N37" s="106"/>
      <c r="O37" s="106"/>
      <c r="P37" s="105"/>
      <c r="Q37" s="613" t="str">
        <f>指定登録依頼書①!Q37</f>
        <v/>
      </c>
      <c r="R37" s="614"/>
      <c r="S37" s="614"/>
      <c r="T37" s="615"/>
      <c r="U37" s="761"/>
      <c r="V37" s="762"/>
      <c r="W37" s="762"/>
      <c r="X37" s="597"/>
      <c r="Y37" s="597"/>
      <c r="Z37" s="757" t="str">
        <f>IF(ISNUMBER(入力シート!W33),入力シート!W33,入力シート!W33&amp;"")</f>
        <v/>
      </c>
      <c r="AA37" s="758" t="str">
        <f>IF(ISNUMBER(入力シート!X33),入力シート!X33,入力シート!X33&amp;"")</f>
        <v>[mSv]</v>
      </c>
      <c r="AB37" s="758" t="str">
        <f>IF(ISNUMBER(入力シート!Y33),入力シート!Y33,入力シート!Y33&amp;"")</f>
        <v/>
      </c>
      <c r="AC37" s="890"/>
      <c r="AD37" s="610"/>
      <c r="AE37" s="609"/>
      <c r="AF37" s="610"/>
      <c r="AG37" s="107" t="s">
        <v>46</v>
      </c>
      <c r="AH37" s="880" t="str">
        <f>指定登録依頼書①!AH37</f>
        <v/>
      </c>
      <c r="AI37" s="880"/>
      <c r="AJ37" s="78" t="s">
        <v>203</v>
      </c>
      <c r="AK37" s="874"/>
      <c r="AL37" s="875"/>
      <c r="AM37" s="875"/>
      <c r="AN37" s="875"/>
      <c r="AO37" s="875"/>
      <c r="AP37" s="597"/>
      <c r="AQ37" s="597"/>
      <c r="AR37" s="598"/>
      <c r="AS37" s="906"/>
      <c r="AT37" s="906"/>
      <c r="AU37" s="906"/>
      <c r="AV37" s="625" t="str">
        <f>指定登録依頼書①!AV37</f>
        <v>□ 無</v>
      </c>
      <c r="AW37" s="625"/>
      <c r="AX37" s="625"/>
      <c r="AY37" s="625"/>
      <c r="AZ37" s="596"/>
      <c r="BA37" s="917"/>
      <c r="BB37" s="918"/>
      <c r="BC37" s="918"/>
      <c r="BD37" s="918"/>
      <c r="BE37" s="918"/>
      <c r="BF37" s="918"/>
      <c r="BG37" s="918"/>
      <c r="BH37" s="918"/>
      <c r="BI37" s="918"/>
      <c r="BJ37" s="918"/>
      <c r="BK37" s="918"/>
      <c r="BL37" s="922"/>
      <c r="BM37" s="912"/>
      <c r="BN37" s="913"/>
      <c r="BO37" s="913"/>
      <c r="BP37" s="913"/>
      <c r="BQ37" s="913"/>
      <c r="BR37" s="913"/>
      <c r="BS37" s="913"/>
      <c r="BT37" s="901"/>
      <c r="BU37" s="901"/>
      <c r="BV37" s="901"/>
      <c r="BW37" s="901"/>
      <c r="BX37" s="901"/>
      <c r="BY37" s="901"/>
      <c r="BZ37" s="902"/>
      <c r="CA37" s="857"/>
      <c r="CB37" s="858"/>
      <c r="CC37" s="858"/>
      <c r="CD37" s="858"/>
      <c r="CE37" s="858"/>
      <c r="CF37" s="858"/>
      <c r="CG37" s="858"/>
      <c r="CH37" s="858"/>
      <c r="CI37" s="858"/>
      <c r="CJ37" s="859"/>
      <c r="CK37" s="30"/>
      <c r="CL37" s="30"/>
      <c r="CM37" s="30"/>
      <c r="CN37" s="30"/>
      <c r="CO37" s="30"/>
      <c r="CP37" s="30"/>
      <c r="CQ37" s="30"/>
      <c r="CR37" s="30"/>
      <c r="CS37" s="30"/>
      <c r="CT37" s="30"/>
      <c r="CU37" s="30"/>
      <c r="CV37" s="30"/>
      <c r="CW37" s="30"/>
      <c r="CX37" s="30"/>
    </row>
    <row r="38" spans="1:102" ht="15" customHeight="1">
      <c r="A38" s="775"/>
      <c r="B38" s="776"/>
      <c r="C38" s="750" t="s">
        <v>204</v>
      </c>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0" t="s">
        <v>205</v>
      </c>
      <c r="AH38" s="751"/>
      <c r="AI38" s="751"/>
      <c r="AJ38" s="751"/>
      <c r="AK38" s="751"/>
      <c r="AL38" s="751"/>
      <c r="AM38" s="751"/>
      <c r="AN38" s="751"/>
      <c r="AO38" s="751"/>
      <c r="AP38" s="751"/>
      <c r="AQ38" s="751"/>
      <c r="AR38" s="751"/>
      <c r="AS38" s="751"/>
      <c r="AT38" s="751"/>
      <c r="AU38" s="751"/>
      <c r="AV38" s="751"/>
      <c r="AW38" s="751"/>
      <c r="AX38" s="751"/>
      <c r="AY38" s="751"/>
      <c r="AZ38" s="751"/>
      <c r="BA38" s="917"/>
      <c r="BB38" s="918"/>
      <c r="BC38" s="918"/>
      <c r="BD38" s="918"/>
      <c r="BE38" s="918"/>
      <c r="BF38" s="918"/>
      <c r="BG38" s="918"/>
      <c r="BH38" s="918"/>
      <c r="BI38" s="918"/>
      <c r="BJ38" s="918"/>
      <c r="BK38" s="918"/>
      <c r="BL38" s="922"/>
      <c r="BM38" s="24"/>
      <c r="BN38" s="886" t="s">
        <v>206</v>
      </c>
      <c r="BO38" s="886"/>
      <c r="BP38" s="886"/>
      <c r="BQ38" s="886"/>
      <c r="BR38" s="886"/>
      <c r="BS38" s="886"/>
      <c r="BT38" s="886"/>
      <c r="BU38" s="886"/>
      <c r="BV38" s="886"/>
      <c r="BW38" s="886"/>
      <c r="BX38" s="886"/>
      <c r="BY38" s="886"/>
      <c r="BZ38" s="886"/>
      <c r="CA38" s="886"/>
      <c r="CB38" s="886"/>
      <c r="CC38" s="886"/>
      <c r="CD38" s="886"/>
      <c r="CE38" s="886"/>
      <c r="CF38" s="886"/>
      <c r="CG38" s="886"/>
      <c r="CH38" s="886"/>
      <c r="CI38" s="886"/>
      <c r="CJ38" s="38"/>
      <c r="CK38" s="35"/>
      <c r="CL38" s="35"/>
      <c r="CM38" s="35"/>
      <c r="CN38" s="35"/>
      <c r="CO38" s="35"/>
      <c r="CP38" s="35"/>
      <c r="CQ38" s="35"/>
      <c r="CR38" s="35"/>
      <c r="CS38" s="35"/>
      <c r="CT38" s="35"/>
      <c r="CU38" s="35"/>
      <c r="CV38" s="35"/>
    </row>
    <row r="39" spans="1:102" ht="15" customHeight="1">
      <c r="A39" s="775"/>
      <c r="B39" s="776"/>
      <c r="C39" s="752" t="str">
        <f>指定登録依頼書①!C39</f>
        <v/>
      </c>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705" t="str">
        <f>指定登録依頼書①!AG39</f>
        <v/>
      </c>
      <c r="AH39" s="686"/>
      <c r="AI39" s="686"/>
      <c r="AJ39" s="686"/>
      <c r="AK39" s="686"/>
      <c r="AL39" s="686"/>
      <c r="AM39" s="686"/>
      <c r="AN39" s="686"/>
      <c r="AO39" s="686"/>
      <c r="AP39" s="686"/>
      <c r="AQ39" s="686"/>
      <c r="AR39" s="686"/>
      <c r="AS39" s="686"/>
      <c r="AT39" s="686"/>
      <c r="AU39" s="686"/>
      <c r="AV39" s="686"/>
      <c r="AW39" s="686"/>
      <c r="AX39" s="686"/>
      <c r="AY39" s="686"/>
      <c r="AZ39" s="686"/>
      <c r="BA39" s="917"/>
      <c r="BB39" s="918"/>
      <c r="BC39" s="918"/>
      <c r="BD39" s="918"/>
      <c r="BE39" s="918"/>
      <c r="BF39" s="918"/>
      <c r="BG39" s="918"/>
      <c r="BH39" s="918"/>
      <c r="BI39" s="918"/>
      <c r="BJ39" s="918"/>
      <c r="BK39" s="918"/>
      <c r="BL39" s="922"/>
      <c r="BM39" s="24"/>
      <c r="BN39" s="887"/>
      <c r="BO39" s="887"/>
      <c r="BP39" s="887"/>
      <c r="BQ39" s="887"/>
      <c r="BR39" s="887"/>
      <c r="BS39" s="887"/>
      <c r="BT39" s="887"/>
      <c r="BU39" s="887"/>
      <c r="BV39" s="887"/>
      <c r="BW39" s="887"/>
      <c r="BX39" s="887"/>
      <c r="BY39" s="887"/>
      <c r="BZ39" s="887"/>
      <c r="CA39" s="887"/>
      <c r="CB39" s="887"/>
      <c r="CC39" s="887"/>
      <c r="CD39" s="887"/>
      <c r="CE39" s="887"/>
      <c r="CF39" s="887"/>
      <c r="CG39" s="887"/>
      <c r="CH39" s="887"/>
      <c r="CI39" s="887"/>
      <c r="CJ39" s="25"/>
      <c r="CK39" s="35"/>
      <c r="CL39" s="35"/>
      <c r="CM39" s="35"/>
      <c r="CN39" s="35"/>
      <c r="CO39" s="35"/>
      <c r="CP39" s="35"/>
      <c r="CQ39" s="35"/>
      <c r="CR39" s="35"/>
      <c r="CS39" s="35"/>
      <c r="CT39" s="35"/>
      <c r="CU39" s="35"/>
      <c r="CV39" s="35"/>
    </row>
    <row r="40" spans="1:102" ht="15" customHeight="1" thickBot="1">
      <c r="A40" s="777"/>
      <c r="B40" s="778"/>
      <c r="C40" s="754"/>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974"/>
      <c r="AH40" s="975"/>
      <c r="AI40" s="975"/>
      <c r="AJ40" s="975"/>
      <c r="AK40" s="975"/>
      <c r="AL40" s="975"/>
      <c r="AM40" s="975"/>
      <c r="AN40" s="975"/>
      <c r="AO40" s="975"/>
      <c r="AP40" s="975"/>
      <c r="AQ40" s="975"/>
      <c r="AR40" s="975"/>
      <c r="AS40" s="975"/>
      <c r="AT40" s="975"/>
      <c r="AU40" s="975"/>
      <c r="AV40" s="975"/>
      <c r="AW40" s="686"/>
      <c r="AX40" s="686"/>
      <c r="AY40" s="686"/>
      <c r="AZ40" s="686"/>
      <c r="BA40" s="919"/>
      <c r="BB40" s="920"/>
      <c r="BC40" s="920"/>
      <c r="BD40" s="920"/>
      <c r="BE40" s="920"/>
      <c r="BF40" s="920"/>
      <c r="BG40" s="920"/>
      <c r="BH40" s="920"/>
      <c r="BI40" s="920"/>
      <c r="BJ40" s="920"/>
      <c r="BK40" s="920"/>
      <c r="BL40" s="923"/>
      <c r="BM40" s="296"/>
      <c r="BN40" s="888"/>
      <c r="BO40" s="888"/>
      <c r="BP40" s="888"/>
      <c r="BQ40" s="888"/>
      <c r="BR40" s="888"/>
      <c r="BS40" s="888"/>
      <c r="BT40" s="888"/>
      <c r="BU40" s="888"/>
      <c r="BV40" s="888"/>
      <c r="BW40" s="888"/>
      <c r="BX40" s="888"/>
      <c r="BY40" s="888"/>
      <c r="BZ40" s="888"/>
      <c r="CA40" s="888"/>
      <c r="CB40" s="888"/>
      <c r="CC40" s="888"/>
      <c r="CD40" s="888"/>
      <c r="CE40" s="888"/>
      <c r="CF40" s="888"/>
      <c r="CG40" s="888"/>
      <c r="CH40" s="888"/>
      <c r="CI40" s="888"/>
      <c r="CJ40" s="289"/>
      <c r="CK40" s="35"/>
      <c r="CL40" s="35"/>
      <c r="CM40" s="35"/>
      <c r="CN40" s="35"/>
      <c r="CO40" s="35"/>
      <c r="CP40" s="35"/>
      <c r="CQ40" s="35"/>
      <c r="CR40" s="35"/>
      <c r="CS40" s="35"/>
      <c r="CT40" s="35"/>
      <c r="CU40" s="35"/>
      <c r="CV40" s="35"/>
    </row>
    <row r="41" spans="1:102" ht="15" customHeight="1" thickTop="1">
      <c r="A41" s="936" t="s">
        <v>207</v>
      </c>
      <c r="B41" s="937"/>
      <c r="C41" s="924" t="s">
        <v>88</v>
      </c>
      <c r="D41" s="641"/>
      <c r="E41" s="641"/>
      <c r="F41" s="641"/>
      <c r="G41" s="641"/>
      <c r="H41" s="641"/>
      <c r="I41" s="641"/>
      <c r="J41" s="641"/>
      <c r="K41" s="641"/>
      <c r="L41" s="641"/>
      <c r="M41" s="641"/>
      <c r="N41" s="641"/>
      <c r="O41" s="932"/>
      <c r="P41" s="933" t="s">
        <v>208</v>
      </c>
      <c r="Q41" s="934" t="s">
        <v>209</v>
      </c>
      <c r="R41" s="924" t="s">
        <v>95</v>
      </c>
      <c r="S41" s="641"/>
      <c r="T41" s="641"/>
      <c r="U41" s="641"/>
      <c r="V41" s="641"/>
      <c r="W41" s="641"/>
      <c r="X41" s="641"/>
      <c r="Y41" s="641"/>
      <c r="Z41" s="641"/>
      <c r="AA41" s="641"/>
      <c r="AB41" s="641"/>
      <c r="AC41" s="641"/>
      <c r="AD41" s="932"/>
      <c r="AE41" s="935" t="s">
        <v>211</v>
      </c>
      <c r="AF41" s="971" t="s">
        <v>212</v>
      </c>
      <c r="AG41" s="924" t="s">
        <v>213</v>
      </c>
      <c r="AH41" s="641"/>
      <c r="AI41" s="641"/>
      <c r="AJ41" s="641"/>
      <c r="AK41" s="641"/>
      <c r="AL41" s="641"/>
      <c r="AM41" s="641"/>
      <c r="AN41" s="641"/>
      <c r="AO41" s="641"/>
      <c r="AP41" s="641"/>
      <c r="AQ41" s="641"/>
      <c r="AR41" s="641"/>
      <c r="AS41" s="641"/>
      <c r="AT41" s="641"/>
      <c r="AU41" s="641"/>
      <c r="AV41" s="925"/>
      <c r="AW41" s="136"/>
      <c r="AX41" s="137"/>
      <c r="AY41" s="138" t="s">
        <v>214</v>
      </c>
      <c r="AZ41" s="138"/>
      <c r="BA41" s="116"/>
      <c r="BB41" s="116"/>
      <c r="BC41" s="116"/>
      <c r="BD41" s="116"/>
      <c r="BE41" s="116"/>
      <c r="BF41" s="116"/>
      <c r="BG41" s="116"/>
      <c r="BH41" s="116"/>
      <c r="BI41" s="116"/>
      <c r="BJ41" s="116"/>
      <c r="BK41" s="116"/>
      <c r="BL41" s="116"/>
      <c r="BM41" s="116"/>
    </row>
    <row r="42" spans="1:102" ht="15" customHeight="1">
      <c r="A42" s="585"/>
      <c r="B42" s="586"/>
      <c r="C42" s="115"/>
      <c r="D42" s="4"/>
      <c r="E42" s="4"/>
      <c r="F42" s="4"/>
      <c r="G42" s="4"/>
      <c r="H42" s="4"/>
      <c r="I42" s="4"/>
      <c r="J42" s="4"/>
      <c r="K42" s="4"/>
      <c r="L42" s="4"/>
      <c r="M42" s="4"/>
      <c r="N42" s="4"/>
      <c r="O42" s="104"/>
      <c r="P42" s="765"/>
      <c r="Q42" s="767"/>
      <c r="R42" s="8"/>
      <c r="S42" s="612" t="str">
        <f>指定登録依頼書①!S42</f>
        <v/>
      </c>
      <c r="T42" s="612"/>
      <c r="U42" s="612"/>
      <c r="V42" s="612"/>
      <c r="W42" s="4" t="s">
        <v>15</v>
      </c>
      <c r="X42" s="589" t="str">
        <f>指定登録依頼書①!X42</f>
        <v/>
      </c>
      <c r="Y42" s="938"/>
      <c r="Z42" s="628" t="s">
        <v>156</v>
      </c>
      <c r="AA42" s="589" t="str">
        <f>指定登録依頼書①!AA42</f>
        <v/>
      </c>
      <c r="AB42" s="938"/>
      <c r="AC42" s="628" t="s">
        <v>17</v>
      </c>
      <c r="AD42" s="104"/>
      <c r="AE42" s="763"/>
      <c r="AF42" s="891"/>
      <c r="AG42" s="8"/>
      <c r="AH42" s="4"/>
      <c r="AI42" s="4"/>
      <c r="AJ42" s="4"/>
      <c r="AK42" s="4"/>
      <c r="AL42" s="4"/>
      <c r="AM42" s="4"/>
      <c r="AN42" s="4"/>
      <c r="AO42" s="4"/>
      <c r="AP42" s="4"/>
      <c r="AQ42" s="4"/>
      <c r="AR42" s="4"/>
      <c r="AS42" s="4"/>
      <c r="AT42" s="4"/>
      <c r="AU42" s="4"/>
      <c r="AV42" s="124"/>
      <c r="AW42" s="889" t="s">
        <v>215</v>
      </c>
      <c r="AX42" s="889"/>
      <c r="AY42" s="889"/>
      <c r="AZ42" s="889"/>
      <c r="BA42" s="889"/>
      <c r="BB42" s="889"/>
      <c r="BC42" s="889"/>
      <c r="BD42" s="889"/>
      <c r="BE42" s="889"/>
      <c r="BF42" s="889"/>
      <c r="BG42" s="889"/>
      <c r="BH42" s="889"/>
      <c r="BI42" s="889"/>
      <c r="BJ42" s="889"/>
      <c r="BK42" s="889"/>
      <c r="BL42" s="889"/>
      <c r="BM42" s="889"/>
      <c r="BN42" s="889"/>
    </row>
    <row r="43" spans="1:102" ht="15" customHeight="1">
      <c r="A43" s="585"/>
      <c r="B43" s="586"/>
      <c r="C43" s="115"/>
      <c r="D43" s="612" t="str">
        <f>指定登録依頼書①!D43</f>
        <v/>
      </c>
      <c r="E43" s="612"/>
      <c r="F43" s="612"/>
      <c r="G43" s="612"/>
      <c r="H43" s="4" t="s">
        <v>15</v>
      </c>
      <c r="I43" s="589" t="str">
        <f>指定登録依頼書①!I43</f>
        <v/>
      </c>
      <c r="J43" s="589"/>
      <c r="K43" s="4" t="s">
        <v>156</v>
      </c>
      <c r="L43" s="589" t="str">
        <f>指定登録依頼書①!L43</f>
        <v/>
      </c>
      <c r="M43" s="589"/>
      <c r="N43" s="4" t="s">
        <v>17</v>
      </c>
      <c r="O43" s="104"/>
      <c r="P43" s="765"/>
      <c r="Q43" s="767"/>
      <c r="R43" s="8"/>
      <c r="S43" s="640" t="str">
        <f>指定登録依頼書①!S43</f>
        <v/>
      </c>
      <c r="T43" s="640"/>
      <c r="U43" s="640"/>
      <c r="V43" s="640"/>
      <c r="W43" s="640"/>
      <c r="X43" s="938"/>
      <c r="Y43" s="938"/>
      <c r="Z43" s="445"/>
      <c r="AA43" s="938"/>
      <c r="AB43" s="938"/>
      <c r="AC43" s="445"/>
      <c r="AD43" s="104"/>
      <c r="AE43" s="763"/>
      <c r="AF43" s="891"/>
      <c r="AG43" s="8"/>
      <c r="AH43" s="4"/>
      <c r="AI43" s="612" t="str">
        <f>指定登録依頼書①!AI43</f>
        <v/>
      </c>
      <c r="AJ43" s="612"/>
      <c r="AK43" s="612"/>
      <c r="AL43" s="4" t="s">
        <v>15</v>
      </c>
      <c r="AM43" s="4"/>
      <c r="AN43" s="589" t="str">
        <f>指定登録依頼書①!AN43</f>
        <v/>
      </c>
      <c r="AO43" s="589"/>
      <c r="AP43" s="4" t="s">
        <v>156</v>
      </c>
      <c r="AQ43" s="4"/>
      <c r="AR43" s="589" t="str">
        <f>指定登録依頼書①!AR43</f>
        <v/>
      </c>
      <c r="AS43" s="589"/>
      <c r="AT43" s="4" t="s">
        <v>17</v>
      </c>
      <c r="AU43" s="1"/>
      <c r="AV43" s="128"/>
      <c r="AW43" s="889"/>
      <c r="AX43" s="889"/>
      <c r="AY43" s="889"/>
      <c r="AZ43" s="889"/>
      <c r="BA43" s="889"/>
      <c r="BB43" s="889"/>
      <c r="BC43" s="889"/>
      <c r="BD43" s="889"/>
      <c r="BE43" s="889"/>
      <c r="BF43" s="889"/>
      <c r="BG43" s="889"/>
      <c r="BH43" s="889"/>
      <c r="BI43" s="889"/>
      <c r="BJ43" s="889"/>
      <c r="BK43" s="889"/>
      <c r="BL43" s="889"/>
      <c r="BM43" s="889"/>
      <c r="BN43" s="889"/>
      <c r="BO43" s="9"/>
      <c r="BP43" s="9"/>
      <c r="BQ43" s="9"/>
      <c r="BR43" s="9"/>
      <c r="BS43" s="9"/>
      <c r="BT43" s="9"/>
      <c r="BU43" s="9"/>
      <c r="BV43" s="9"/>
      <c r="BW43" s="9"/>
      <c r="BX43" s="9"/>
      <c r="CA43" s="862" t="s">
        <v>217</v>
      </c>
      <c r="CB43" s="862"/>
      <c r="CC43" s="862"/>
      <c r="CD43" s="862"/>
      <c r="CE43" s="862"/>
      <c r="CF43" s="862"/>
      <c r="CG43" s="862"/>
      <c r="CH43" s="862"/>
      <c r="CI43" s="862"/>
      <c r="CJ43" s="862"/>
      <c r="CL43" s="9"/>
      <c r="CM43" s="9"/>
      <c r="CN43" s="9"/>
      <c r="CO43" s="9"/>
      <c r="CP43" s="9"/>
      <c r="CQ43" s="9"/>
      <c r="CR43" s="9"/>
      <c r="CS43" s="9"/>
      <c r="CT43" s="9"/>
      <c r="CU43" s="9"/>
      <c r="CV43" s="9"/>
      <c r="CW43" s="9"/>
      <c r="CX43" s="9"/>
    </row>
    <row r="44" spans="1:102" ht="15" customHeight="1">
      <c r="A44" s="585"/>
      <c r="B44" s="586"/>
      <c r="C44" s="26"/>
      <c r="D44" s="611" t="str">
        <f>指定登録依頼書①!D44</f>
        <v/>
      </c>
      <c r="E44" s="611"/>
      <c r="F44" s="611"/>
      <c r="G44" s="611"/>
      <c r="H44" s="611"/>
      <c r="I44" s="106"/>
      <c r="J44" s="106"/>
      <c r="K44" s="106"/>
      <c r="L44" s="106"/>
      <c r="M44" s="106"/>
      <c r="N44" s="106"/>
      <c r="O44" s="105"/>
      <c r="P44" s="766"/>
      <c r="Q44" s="768"/>
      <c r="R44" s="68"/>
      <c r="S44" s="794" t="str">
        <f>指定登録依頼書①!S44</f>
        <v>□ 従事可</v>
      </c>
      <c r="T44" s="794"/>
      <c r="U44" s="794"/>
      <c r="V44" s="794"/>
      <c r="W44" s="794"/>
      <c r="X44" s="69" t="s">
        <v>147</v>
      </c>
      <c r="Y44" s="779" t="str">
        <f>指定登録依頼書①!Y44</f>
        <v>□ 従事不可</v>
      </c>
      <c r="Z44" s="779"/>
      <c r="AA44" s="779"/>
      <c r="AB44" s="779"/>
      <c r="AC44" s="779"/>
      <c r="AD44" s="70"/>
      <c r="AE44" s="763"/>
      <c r="AF44" s="891"/>
      <c r="AG44" s="5"/>
      <c r="AH44" s="106"/>
      <c r="AI44" s="611" t="str">
        <f>指定登録依頼書①!AI44</f>
        <v/>
      </c>
      <c r="AJ44" s="611"/>
      <c r="AK44" s="611"/>
      <c r="AL44" s="611"/>
      <c r="AM44" s="611"/>
      <c r="AN44" s="106"/>
      <c r="AO44" s="106"/>
      <c r="AP44" s="106"/>
      <c r="AQ44" s="106"/>
      <c r="AR44" s="106"/>
      <c r="AS44" s="106"/>
      <c r="AT44" s="106"/>
      <c r="AU44" s="106"/>
      <c r="AV44" s="129"/>
      <c r="AW44" s="889"/>
      <c r="AX44" s="889"/>
      <c r="AY44" s="889"/>
      <c r="AZ44" s="889"/>
      <c r="BA44" s="889"/>
      <c r="BB44" s="889"/>
      <c r="BC44" s="889"/>
      <c r="BD44" s="889"/>
      <c r="BE44" s="889"/>
      <c r="BF44" s="889"/>
      <c r="BG44" s="889"/>
      <c r="BH44" s="889"/>
      <c r="BI44" s="889"/>
      <c r="BJ44" s="889"/>
      <c r="BK44" s="889"/>
      <c r="BL44" s="889"/>
      <c r="BM44" s="889"/>
      <c r="BN44" s="889"/>
      <c r="BO44" s="9"/>
      <c r="BP44" s="9"/>
      <c r="BQ44" s="9"/>
      <c r="BR44" s="9"/>
      <c r="BS44" s="9"/>
      <c r="BT44" s="9"/>
      <c r="BU44" s="9"/>
      <c r="BV44" s="9"/>
      <c r="BW44" s="9"/>
      <c r="BX44" s="9"/>
      <c r="CA44" s="862" t="s">
        <v>220</v>
      </c>
      <c r="CB44" s="862"/>
      <c r="CC44" s="862"/>
      <c r="CD44" s="862"/>
      <c r="CE44" s="862"/>
      <c r="CF44" s="862" t="s">
        <v>221</v>
      </c>
      <c r="CG44" s="862"/>
      <c r="CH44" s="862"/>
      <c r="CI44" s="862"/>
      <c r="CJ44" s="862"/>
      <c r="CL44" s="9"/>
      <c r="CM44" s="9"/>
      <c r="CN44" s="9"/>
      <c r="CP44" s="9"/>
      <c r="CQ44" s="9"/>
      <c r="CR44" s="9"/>
      <c r="CS44" s="9"/>
      <c r="CT44" s="9"/>
      <c r="CU44" s="9"/>
      <c r="CV44" s="9"/>
      <c r="CW44" s="9"/>
      <c r="CX44" s="9"/>
    </row>
    <row r="45" spans="1:102" ht="15" customHeight="1">
      <c r="A45" s="585"/>
      <c r="B45" s="586"/>
      <c r="C45" s="590" t="s">
        <v>222</v>
      </c>
      <c r="D45" s="591"/>
      <c r="E45" s="591"/>
      <c r="F45" s="591"/>
      <c r="G45" s="591"/>
      <c r="H45" s="591"/>
      <c r="I45" s="591"/>
      <c r="J45" s="591"/>
      <c r="K45" s="591"/>
      <c r="L45" s="591"/>
      <c r="M45" s="591"/>
      <c r="N45" s="591"/>
      <c r="O45" s="592"/>
      <c r="P45" s="765" t="s">
        <v>223</v>
      </c>
      <c r="Q45" s="767" t="s">
        <v>224</v>
      </c>
      <c r="R45" s="750" t="s">
        <v>225</v>
      </c>
      <c r="S45" s="751"/>
      <c r="T45" s="751"/>
      <c r="U45" s="751"/>
      <c r="V45" s="751"/>
      <c r="W45" s="751"/>
      <c r="X45" s="751"/>
      <c r="Y45" s="751"/>
      <c r="Z45" s="751"/>
      <c r="AA45" s="751"/>
      <c r="AB45" s="751"/>
      <c r="AC45" s="751"/>
      <c r="AD45" s="796"/>
      <c r="AE45" s="763"/>
      <c r="AF45" s="891"/>
      <c r="AG45" s="651" t="s">
        <v>232</v>
      </c>
      <c r="AH45" s="644"/>
      <c r="AI45" s="644"/>
      <c r="AJ45" s="644"/>
      <c r="AK45" s="644"/>
      <c r="AL45" s="644"/>
      <c r="AM45" s="644"/>
      <c r="AN45" s="644"/>
      <c r="AO45" s="644"/>
      <c r="AP45" s="644"/>
      <c r="AQ45" s="644"/>
      <c r="AR45" s="644"/>
      <c r="AS45" s="644"/>
      <c r="AT45" s="644"/>
      <c r="AU45" s="644"/>
      <c r="AV45" s="893"/>
      <c r="AW45" s="889"/>
      <c r="AX45" s="889"/>
      <c r="AY45" s="889"/>
      <c r="AZ45" s="889"/>
      <c r="BA45" s="889"/>
      <c r="BB45" s="889"/>
      <c r="BC45" s="889"/>
      <c r="BD45" s="889"/>
      <c r="BE45" s="889"/>
      <c r="BF45" s="889"/>
      <c r="BG45" s="889"/>
      <c r="BH45" s="889"/>
      <c r="BI45" s="889"/>
      <c r="BJ45" s="889"/>
      <c r="BK45" s="889"/>
      <c r="BL45" s="889"/>
      <c r="BM45" s="889"/>
      <c r="BN45" s="889"/>
      <c r="CA45" s="16"/>
      <c r="CB45" s="17"/>
      <c r="CC45" s="17"/>
      <c r="CD45" s="17"/>
      <c r="CE45" s="18"/>
      <c r="CF45" s="16"/>
      <c r="CG45" s="17"/>
      <c r="CH45" s="17"/>
      <c r="CI45" s="17"/>
      <c r="CJ45" s="18"/>
    </row>
    <row r="46" spans="1:102" ht="15" customHeight="1">
      <c r="A46" s="585"/>
      <c r="B46" s="586"/>
      <c r="C46" s="115"/>
      <c r="D46" s="4"/>
      <c r="E46" s="4"/>
      <c r="F46" s="4"/>
      <c r="G46" s="4"/>
      <c r="H46" s="4"/>
      <c r="I46" s="4"/>
      <c r="J46" s="4"/>
      <c r="K46" s="4"/>
      <c r="L46" s="4"/>
      <c r="M46" s="4"/>
      <c r="N46" s="4"/>
      <c r="O46" s="104"/>
      <c r="P46" s="765"/>
      <c r="Q46" s="767"/>
      <c r="R46" s="797"/>
      <c r="S46" s="645"/>
      <c r="T46" s="645"/>
      <c r="U46" s="645"/>
      <c r="V46" s="645"/>
      <c r="W46" s="645"/>
      <c r="X46" s="645"/>
      <c r="Y46" s="645"/>
      <c r="Z46" s="645"/>
      <c r="AA46" s="645"/>
      <c r="AB46" s="645"/>
      <c r="AC46" s="645"/>
      <c r="AD46" s="646"/>
      <c r="AE46" s="763"/>
      <c r="AF46" s="891"/>
      <c r="AG46" s="926" t="str">
        <f>指定登録依頼書①!AG46</f>
        <v/>
      </c>
      <c r="AH46" s="927"/>
      <c r="AI46" s="927"/>
      <c r="AJ46" s="927"/>
      <c r="AK46" s="927"/>
      <c r="AL46" s="927"/>
      <c r="AM46" s="927"/>
      <c r="AN46" s="927"/>
      <c r="AO46" s="927"/>
      <c r="AP46" s="927"/>
      <c r="AQ46" s="927"/>
      <c r="AR46" s="927"/>
      <c r="AS46" s="927"/>
      <c r="AT46" s="927"/>
      <c r="AU46" s="927"/>
      <c r="AV46" s="928"/>
      <c r="AW46" s="889"/>
      <c r="AX46" s="889"/>
      <c r="AY46" s="889"/>
      <c r="AZ46" s="889"/>
      <c r="BA46" s="889"/>
      <c r="BB46" s="889"/>
      <c r="BC46" s="889"/>
      <c r="BD46" s="889"/>
      <c r="BE46" s="889"/>
      <c r="BF46" s="889"/>
      <c r="BG46" s="889"/>
      <c r="BH46" s="889"/>
      <c r="BI46" s="889"/>
      <c r="BJ46" s="889"/>
      <c r="BK46" s="889"/>
      <c r="BL46" s="889"/>
      <c r="BM46" s="889"/>
      <c r="BN46" s="889"/>
      <c r="BY46" s="36"/>
      <c r="BZ46" s="36"/>
      <c r="CA46" s="12"/>
      <c r="CB46" s="36"/>
      <c r="CC46" s="36"/>
      <c r="CE46" s="13"/>
      <c r="CF46" s="12"/>
      <c r="CJ46" s="13"/>
    </row>
    <row r="47" spans="1:102" ht="15" customHeight="1">
      <c r="A47" s="585"/>
      <c r="B47" s="586"/>
      <c r="C47" s="115"/>
      <c r="D47" s="612" t="str">
        <f>指定登録依頼書①!D47</f>
        <v/>
      </c>
      <c r="E47" s="612"/>
      <c r="F47" s="612"/>
      <c r="G47" s="612"/>
      <c r="H47" s="4" t="s">
        <v>15</v>
      </c>
      <c r="I47" s="589" t="str">
        <f>指定登録依頼書①!I47</f>
        <v/>
      </c>
      <c r="J47" s="589"/>
      <c r="K47" s="4" t="s">
        <v>156</v>
      </c>
      <c r="L47" s="589" t="str">
        <f>指定登録依頼書①!L47</f>
        <v/>
      </c>
      <c r="M47" s="589"/>
      <c r="N47" s="4" t="s">
        <v>17</v>
      </c>
      <c r="O47" s="104"/>
      <c r="P47" s="765"/>
      <c r="Q47" s="767"/>
      <c r="R47" s="8"/>
      <c r="S47" s="594" t="str">
        <f>指定登録依頼書①!S47</f>
        <v>□ 　有</v>
      </c>
      <c r="T47" s="594"/>
      <c r="U47" s="594"/>
      <c r="V47" s="594"/>
      <c r="W47" s="594"/>
      <c r="X47" s="4"/>
      <c r="Y47" s="594" t="str">
        <f>指定登録依頼書①!Y47</f>
        <v>□ 　無</v>
      </c>
      <c r="Z47" s="594"/>
      <c r="AA47" s="594"/>
      <c r="AB47" s="594"/>
      <c r="AC47" s="594"/>
      <c r="AD47" s="104"/>
      <c r="AE47" s="763"/>
      <c r="AF47" s="891"/>
      <c r="AG47" s="926"/>
      <c r="AH47" s="927"/>
      <c r="AI47" s="927"/>
      <c r="AJ47" s="927"/>
      <c r="AK47" s="927"/>
      <c r="AL47" s="927"/>
      <c r="AM47" s="927"/>
      <c r="AN47" s="927"/>
      <c r="AO47" s="927"/>
      <c r="AP47" s="927"/>
      <c r="AQ47" s="927"/>
      <c r="AR47" s="927"/>
      <c r="AS47" s="927"/>
      <c r="AT47" s="927"/>
      <c r="AU47" s="927"/>
      <c r="AV47" s="928"/>
      <c r="AW47" s="889"/>
      <c r="AX47" s="889"/>
      <c r="AY47" s="889"/>
      <c r="AZ47" s="889"/>
      <c r="BA47" s="889"/>
      <c r="BB47" s="889"/>
      <c r="BC47" s="889"/>
      <c r="BD47" s="889"/>
      <c r="BE47" s="889"/>
      <c r="BF47" s="889"/>
      <c r="BG47" s="889"/>
      <c r="BH47" s="889"/>
      <c r="BI47" s="889"/>
      <c r="BJ47" s="889"/>
      <c r="BK47" s="889"/>
      <c r="BL47" s="889"/>
      <c r="BM47" s="889"/>
      <c r="BN47" s="889"/>
      <c r="CA47" s="34"/>
      <c r="CB47" s="36"/>
      <c r="CC47" s="36"/>
      <c r="CE47" s="13"/>
      <c r="CF47" s="12"/>
      <c r="CJ47" s="13"/>
    </row>
    <row r="48" spans="1:102" ht="15" customHeight="1" thickBot="1">
      <c r="A48" s="587"/>
      <c r="B48" s="588"/>
      <c r="C48" s="130"/>
      <c r="D48" s="639" t="str">
        <f>指定登録依頼書①!D48</f>
        <v/>
      </c>
      <c r="E48" s="639"/>
      <c r="F48" s="639"/>
      <c r="G48" s="639"/>
      <c r="H48" s="639"/>
      <c r="I48" s="131"/>
      <c r="J48" s="131"/>
      <c r="K48" s="131"/>
      <c r="L48" s="131"/>
      <c r="M48" s="131"/>
      <c r="N48" s="131"/>
      <c r="O48" s="132"/>
      <c r="P48" s="769"/>
      <c r="Q48" s="771"/>
      <c r="R48" s="133"/>
      <c r="S48" s="134"/>
      <c r="T48" s="134"/>
      <c r="U48" s="134"/>
      <c r="V48" s="134"/>
      <c r="W48" s="134"/>
      <c r="X48" s="134"/>
      <c r="Y48" s="134"/>
      <c r="Z48" s="134"/>
      <c r="AA48" s="134"/>
      <c r="AB48" s="134"/>
      <c r="AC48" s="134"/>
      <c r="AD48" s="135"/>
      <c r="AE48" s="764"/>
      <c r="AF48" s="892"/>
      <c r="AG48" s="929"/>
      <c r="AH48" s="930"/>
      <c r="AI48" s="930"/>
      <c r="AJ48" s="930"/>
      <c r="AK48" s="930"/>
      <c r="AL48" s="930"/>
      <c r="AM48" s="930"/>
      <c r="AN48" s="930"/>
      <c r="AO48" s="930"/>
      <c r="AP48" s="930"/>
      <c r="AQ48" s="930"/>
      <c r="AR48" s="930"/>
      <c r="AS48" s="930"/>
      <c r="AT48" s="930"/>
      <c r="AU48" s="930"/>
      <c r="AV48" s="931"/>
      <c r="AW48" s="889"/>
      <c r="AX48" s="889"/>
      <c r="AY48" s="889"/>
      <c r="AZ48" s="889"/>
      <c r="BA48" s="889"/>
      <c r="BB48" s="889"/>
      <c r="BC48" s="889"/>
      <c r="BD48" s="889"/>
      <c r="BE48" s="889"/>
      <c r="BF48" s="889"/>
      <c r="BG48" s="889"/>
      <c r="BH48" s="889"/>
      <c r="BI48" s="889"/>
      <c r="BJ48" s="889"/>
      <c r="BK48" s="889"/>
      <c r="BL48" s="889"/>
      <c r="BM48" s="889"/>
      <c r="BN48" s="889"/>
      <c r="CA48" s="15"/>
      <c r="CB48" s="10"/>
      <c r="CC48" s="10"/>
      <c r="CD48" s="10"/>
      <c r="CE48" s="14"/>
      <c r="CF48" s="15"/>
      <c r="CG48" s="10"/>
      <c r="CH48" s="10"/>
      <c r="CI48" s="10"/>
      <c r="CJ48" s="14"/>
    </row>
    <row r="49" spans="1:88" ht="18" customHeight="1" thickTop="1">
      <c r="A49" s="649" t="s">
        <v>233</v>
      </c>
      <c r="B49" s="649"/>
      <c r="C49" s="649"/>
      <c r="D49" s="649"/>
      <c r="E49" s="649"/>
      <c r="F49" s="649"/>
      <c r="G49" s="649"/>
      <c r="H49" s="649"/>
      <c r="I49" s="649"/>
      <c r="J49" s="649"/>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c r="AP49" s="649"/>
      <c r="AQ49" s="649"/>
      <c r="AR49" s="649"/>
      <c r="AS49" s="649"/>
      <c r="AT49" s="649"/>
      <c r="AU49" s="649"/>
      <c r="AV49" s="649"/>
      <c r="AW49" s="649"/>
      <c r="AX49" s="649"/>
      <c r="AY49" s="649"/>
      <c r="AZ49" s="649"/>
      <c r="BA49" s="649"/>
      <c r="BB49" s="649"/>
      <c r="BC49" s="649"/>
      <c r="BD49" s="649"/>
      <c r="BE49" s="649"/>
      <c r="BF49" s="649"/>
      <c r="BG49" s="649"/>
      <c r="BH49" s="649"/>
      <c r="BI49" s="649"/>
      <c r="BJ49" s="649"/>
      <c r="BK49" s="649"/>
      <c r="BL49" s="649"/>
      <c r="BM49" s="649"/>
      <c r="BN49" s="649"/>
      <c r="BO49" s="649"/>
      <c r="BP49" s="649"/>
      <c r="BQ49" s="649"/>
      <c r="BR49" s="649"/>
      <c r="BS49" s="649"/>
      <c r="BT49" s="649"/>
      <c r="BU49" s="649"/>
      <c r="BV49" s="649"/>
      <c r="BW49" s="649"/>
      <c r="BX49" s="649"/>
      <c r="BY49" s="649"/>
      <c r="BZ49" s="649"/>
      <c r="CA49" s="649"/>
      <c r="CB49" s="649"/>
      <c r="CC49" s="649"/>
      <c r="CD49" s="649"/>
      <c r="CE49" s="649"/>
      <c r="CF49" s="649"/>
      <c r="CG49" s="649"/>
      <c r="CH49" s="649"/>
      <c r="CI49" s="649"/>
      <c r="CJ49" s="649"/>
    </row>
    <row r="50" spans="1:88" ht="17.25">
      <c r="AF50" s="62"/>
    </row>
  </sheetData>
  <sheetProtection selectLockedCells="1" selectUnlockedCells="1"/>
  <mergeCells count="235">
    <mergeCell ref="AG46:AV48"/>
    <mergeCell ref="AG38:AZ38"/>
    <mergeCell ref="AK32:AO33"/>
    <mergeCell ref="AP32:AR33"/>
    <mergeCell ref="AK5:AL7"/>
    <mergeCell ref="AM5:AN7"/>
    <mergeCell ref="AO5:AP7"/>
    <mergeCell ref="AQ5:AR7"/>
    <mergeCell ref="AG22:AJ22"/>
    <mergeCell ref="AG41:AV41"/>
    <mergeCell ref="AW42:BN48"/>
    <mergeCell ref="AN43:AO43"/>
    <mergeCell ref="AR43:AS43"/>
    <mergeCell ref="AK10:AZ15"/>
    <mergeCell ref="BB11:BE12"/>
    <mergeCell ref="BB13:BF13"/>
    <mergeCell ref="AU22:AZ22"/>
    <mergeCell ref="AX30:AZ31"/>
    <mergeCell ref="AK30:AO30"/>
    <mergeCell ref="AP30:AR30"/>
    <mergeCell ref="AM31:AO31"/>
    <mergeCell ref="BA17:BZ18"/>
    <mergeCell ref="BU20:BZ20"/>
    <mergeCell ref="BU21:BZ23"/>
    <mergeCell ref="Y6:AD6"/>
    <mergeCell ref="Q35:T35"/>
    <mergeCell ref="Q37:T37"/>
    <mergeCell ref="J30:M30"/>
    <mergeCell ref="U30:W31"/>
    <mergeCell ref="X30:Y31"/>
    <mergeCell ref="Z30:AB31"/>
    <mergeCell ref="AC30:AD31"/>
    <mergeCell ref="AE30:AJ31"/>
    <mergeCell ref="K22:N22"/>
    <mergeCell ref="S14:W15"/>
    <mergeCell ref="S11:W12"/>
    <mergeCell ref="A11:R12"/>
    <mergeCell ref="Q34:S34"/>
    <mergeCell ref="Q36:S36"/>
    <mergeCell ref="A23:B25"/>
    <mergeCell ref="Z32:AB33"/>
    <mergeCell ref="AC32:AD33"/>
    <mergeCell ref="Q31:T31"/>
    <mergeCell ref="C27:P27"/>
    <mergeCell ref="C28:I29"/>
    <mergeCell ref="J28:P29"/>
    <mergeCell ref="AG32:AJ33"/>
    <mergeCell ref="Q28:T29"/>
    <mergeCell ref="U28:Y29"/>
    <mergeCell ref="Z28:AD29"/>
    <mergeCell ref="AS32:AZ35"/>
    <mergeCell ref="G33:I34"/>
    <mergeCell ref="A27:B40"/>
    <mergeCell ref="A26:B26"/>
    <mergeCell ref="A19:B22"/>
    <mergeCell ref="AG39:AZ40"/>
    <mergeCell ref="Q30:S30"/>
    <mergeCell ref="Q32:S32"/>
    <mergeCell ref="C39:AF40"/>
    <mergeCell ref="Z36:AB37"/>
    <mergeCell ref="AC36:AD37"/>
    <mergeCell ref="AS30:AW31"/>
    <mergeCell ref="AQ22:AS22"/>
    <mergeCell ref="AP34:AR35"/>
    <mergeCell ref="C23:AZ26"/>
    <mergeCell ref="C19:AZ19"/>
    <mergeCell ref="C20:AZ21"/>
    <mergeCell ref="C30:D30"/>
    <mergeCell ref="G30:H30"/>
    <mergeCell ref="C22:E22"/>
    <mergeCell ref="CA27:CJ28"/>
    <mergeCell ref="Y8:AC8"/>
    <mergeCell ref="A8:R8"/>
    <mergeCell ref="A9:R10"/>
    <mergeCell ref="X42:Y43"/>
    <mergeCell ref="Z42:Z43"/>
    <mergeCell ref="AA42:AB43"/>
    <mergeCell ref="AC42:AC43"/>
    <mergeCell ref="AK31:AL31"/>
    <mergeCell ref="T8:V8"/>
    <mergeCell ref="X10:AJ10"/>
    <mergeCell ref="Y13:AC13"/>
    <mergeCell ref="AE13:AI13"/>
    <mergeCell ref="J33:M34"/>
    <mergeCell ref="N30:O30"/>
    <mergeCell ref="S10:W10"/>
    <mergeCell ref="AG34:AJ35"/>
    <mergeCell ref="AK34:AO35"/>
    <mergeCell ref="N33:P34"/>
    <mergeCell ref="A13:R15"/>
    <mergeCell ref="G22:I22"/>
    <mergeCell ref="B16:AZ18"/>
    <mergeCell ref="AK22:AO22"/>
    <mergeCell ref="Q27:AD27"/>
    <mergeCell ref="D43:G43"/>
    <mergeCell ref="D44:H44"/>
    <mergeCell ref="S42:V42"/>
    <mergeCell ref="S43:W43"/>
    <mergeCell ref="K35:N36"/>
    <mergeCell ref="U36:W37"/>
    <mergeCell ref="X36:Y37"/>
    <mergeCell ref="AE32:AF37"/>
    <mergeCell ref="Q33:T33"/>
    <mergeCell ref="AF41:AF48"/>
    <mergeCell ref="C33:F34"/>
    <mergeCell ref="H35:I36"/>
    <mergeCell ref="J35:J36"/>
    <mergeCell ref="O35:P36"/>
    <mergeCell ref="D47:G47"/>
    <mergeCell ref="D48:H48"/>
    <mergeCell ref="U32:W33"/>
    <mergeCell ref="U34:W35"/>
    <mergeCell ref="X34:Y35"/>
    <mergeCell ref="Z34:AB35"/>
    <mergeCell ref="AC34:AD35"/>
    <mergeCell ref="R45:AD46"/>
    <mergeCell ref="C1:AJ1"/>
    <mergeCell ref="C2:AJ2"/>
    <mergeCell ref="A3:AZ3"/>
    <mergeCell ref="A4:R4"/>
    <mergeCell ref="S4:W4"/>
    <mergeCell ref="M5:N7"/>
    <mergeCell ref="C5:D7"/>
    <mergeCell ref="I5:J7"/>
    <mergeCell ref="K5:L7"/>
    <mergeCell ref="X4:AJ4"/>
    <mergeCell ref="AG7:AH7"/>
    <mergeCell ref="AK4:AZ4"/>
    <mergeCell ref="AS5:AT7"/>
    <mergeCell ref="AU5:AV7"/>
    <mergeCell ref="AW5:AX7"/>
    <mergeCell ref="AY5:AZ7"/>
    <mergeCell ref="O5:P7"/>
    <mergeCell ref="AD7:AE7"/>
    <mergeCell ref="G5:H7"/>
    <mergeCell ref="A5:B7"/>
    <mergeCell ref="Y7:AB7"/>
    <mergeCell ref="T6:V6"/>
    <mergeCell ref="E5:F7"/>
    <mergeCell ref="Q5:R7"/>
    <mergeCell ref="BM29:BS37"/>
    <mergeCell ref="BA16:BZ16"/>
    <mergeCell ref="BM24:BZ24"/>
    <mergeCell ref="BA20:BT23"/>
    <mergeCell ref="BA24:BL24"/>
    <mergeCell ref="BA19:BT19"/>
    <mergeCell ref="BM25:BZ26"/>
    <mergeCell ref="BA27:BL28"/>
    <mergeCell ref="BM27:BZ28"/>
    <mergeCell ref="BU19:BZ19"/>
    <mergeCell ref="BA25:BL26"/>
    <mergeCell ref="CC25:CD26"/>
    <mergeCell ref="CE8:CF8"/>
    <mergeCell ref="CA24:CJ24"/>
    <mergeCell ref="CA19:CJ19"/>
    <mergeCell ref="CA7:CD9"/>
    <mergeCell ref="CG25:CH26"/>
    <mergeCell ref="CA25:CB26"/>
    <mergeCell ref="CE25:CF26"/>
    <mergeCell ref="CA20:CJ23"/>
    <mergeCell ref="CA17:CJ18"/>
    <mergeCell ref="CA16:CJ16"/>
    <mergeCell ref="CI25:CJ26"/>
    <mergeCell ref="BA3:CJ3"/>
    <mergeCell ref="CE5:CF5"/>
    <mergeCell ref="CH5:CJ5"/>
    <mergeCell ref="CH8:CJ8"/>
    <mergeCell ref="BR4:BY4"/>
    <mergeCell ref="BG11:BH13"/>
    <mergeCell ref="BI11:BI13"/>
    <mergeCell ref="BL11:BL13"/>
    <mergeCell ref="BA7:BQ7"/>
    <mergeCell ref="BA10:BM10"/>
    <mergeCell ref="BA8:BQ9"/>
    <mergeCell ref="BN10:BZ10"/>
    <mergeCell ref="BR8:BZ9"/>
    <mergeCell ref="BW11:BX12"/>
    <mergeCell ref="BY11:BY12"/>
    <mergeCell ref="CA4:CD6"/>
    <mergeCell ref="BA5:BZ6"/>
    <mergeCell ref="BJ11:BK13"/>
    <mergeCell ref="BR7:BZ7"/>
    <mergeCell ref="BF11:BF12"/>
    <mergeCell ref="BO11:BR11"/>
    <mergeCell ref="BT11:BU12"/>
    <mergeCell ref="BV11:BV12"/>
    <mergeCell ref="BO12:BS12"/>
    <mergeCell ref="CA29:CJ37"/>
    <mergeCell ref="BA30:BF40"/>
    <mergeCell ref="BG30:BL40"/>
    <mergeCell ref="BA29:BF29"/>
    <mergeCell ref="BG29:BL29"/>
    <mergeCell ref="AF27:AQ29"/>
    <mergeCell ref="AS27:AZ29"/>
    <mergeCell ref="BN38:CI40"/>
    <mergeCell ref="AP31:AR31"/>
    <mergeCell ref="AP36:AR37"/>
    <mergeCell ref="AS36:AU37"/>
    <mergeCell ref="AV36:AZ36"/>
    <mergeCell ref="AH37:AI37"/>
    <mergeCell ref="AV37:AZ37"/>
    <mergeCell ref="C38:AF38"/>
    <mergeCell ref="X32:Y33"/>
    <mergeCell ref="C35:C36"/>
    <mergeCell ref="AG36:AJ36"/>
    <mergeCell ref="AK36:AO37"/>
    <mergeCell ref="D35:G36"/>
    <mergeCell ref="C31:I31"/>
    <mergeCell ref="E30:F30"/>
    <mergeCell ref="J31:L31"/>
    <mergeCell ref="BT29:BZ37"/>
    <mergeCell ref="A49:CJ49"/>
    <mergeCell ref="CA44:CE44"/>
    <mergeCell ref="CA43:CJ43"/>
    <mergeCell ref="I47:J47"/>
    <mergeCell ref="Y44:AC44"/>
    <mergeCell ref="CF44:CJ44"/>
    <mergeCell ref="A41:B48"/>
    <mergeCell ref="R41:AD41"/>
    <mergeCell ref="C41:O41"/>
    <mergeCell ref="S44:W44"/>
    <mergeCell ref="I43:J43"/>
    <mergeCell ref="L47:M47"/>
    <mergeCell ref="L43:M43"/>
    <mergeCell ref="P41:P44"/>
    <mergeCell ref="Q41:Q44"/>
    <mergeCell ref="C45:O45"/>
    <mergeCell ref="P45:P48"/>
    <mergeCell ref="Q45:Q48"/>
    <mergeCell ref="Y47:AC47"/>
    <mergeCell ref="AE41:AE48"/>
    <mergeCell ref="S47:W47"/>
    <mergeCell ref="AI43:AK43"/>
    <mergeCell ref="AI44:AM44"/>
    <mergeCell ref="AG45:AV45"/>
  </mergeCells>
  <phoneticPr fontId="1"/>
  <printOptions horizontalCentered="1" verticalCentered="1"/>
  <pageMargins left="0.19685039370078741" right="0.19685039370078741" top="0.19685039370078741" bottom="0.19685039370078741" header="0.19685039370078741" footer="0.19685039370078741"/>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CX52"/>
  <sheetViews>
    <sheetView topLeftCell="A16" zoomScaleNormal="100" workbookViewId="0">
      <selection activeCell="BE44" sqref="BE44"/>
    </sheetView>
  </sheetViews>
  <sheetFormatPr defaultColWidth="9" defaultRowHeight="12"/>
  <cols>
    <col min="1" max="1" width="1.125" style="11" customWidth="1"/>
    <col min="2" max="2" width="3.375" style="11" customWidth="1"/>
    <col min="3" max="11" width="2.125" style="11" customWidth="1"/>
    <col min="12" max="13" width="2" style="11" customWidth="1"/>
    <col min="14" max="18" width="2.125" style="11" customWidth="1"/>
    <col min="19" max="19" width="1.875" style="11" customWidth="1"/>
    <col min="20" max="20" width="2.5" style="11" customWidth="1"/>
    <col min="21" max="34" width="2.125" style="11" customWidth="1"/>
    <col min="35" max="35" width="3.875" style="11" customWidth="1"/>
    <col min="36" max="36" width="2.125" style="11" customWidth="1"/>
    <col min="37" max="52" width="1.5" style="11" customWidth="1"/>
    <col min="53" max="111" width="2.125" style="11" customWidth="1"/>
    <col min="112" max="16384" width="9" style="11"/>
  </cols>
  <sheetData>
    <row r="1" spans="1:102" ht="24">
      <c r="C1" s="799" t="s">
        <v>236</v>
      </c>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row>
    <row r="2" spans="1:102" ht="17.25" customHeight="1" thickBot="1">
      <c r="C2" s="645" t="s">
        <v>137</v>
      </c>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row>
    <row r="3" spans="1:102" ht="18.75" customHeight="1" thickTop="1">
      <c r="A3" s="800" t="s">
        <v>138</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c r="AW3" s="666"/>
      <c r="AX3" s="666"/>
      <c r="AY3" s="666"/>
      <c r="AZ3" s="801"/>
      <c r="BA3" s="665" t="s">
        <v>139</v>
      </c>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6"/>
      <c r="CC3" s="666"/>
      <c r="CD3" s="666"/>
      <c r="CE3" s="666"/>
      <c r="CF3" s="666"/>
      <c r="CG3" s="666"/>
      <c r="CH3" s="666"/>
      <c r="CI3" s="666"/>
      <c r="CJ3" s="667"/>
      <c r="CK3" s="36"/>
      <c r="CL3" s="36"/>
      <c r="CM3" s="36"/>
      <c r="CN3" s="36"/>
      <c r="CO3" s="36"/>
      <c r="CP3" s="36"/>
      <c r="CQ3" s="36"/>
      <c r="CR3" s="36"/>
      <c r="CS3" s="36"/>
      <c r="CT3" s="36"/>
      <c r="CU3" s="36"/>
      <c r="CV3" s="36"/>
      <c r="CW3" s="36"/>
      <c r="CX3" s="36"/>
    </row>
    <row r="4" spans="1:102" ht="15" customHeight="1">
      <c r="A4" s="802" t="s">
        <v>140</v>
      </c>
      <c r="B4" s="803"/>
      <c r="C4" s="803"/>
      <c r="D4" s="803"/>
      <c r="E4" s="803"/>
      <c r="F4" s="803"/>
      <c r="G4" s="803"/>
      <c r="H4" s="803"/>
      <c r="I4" s="803"/>
      <c r="J4" s="803"/>
      <c r="K4" s="803"/>
      <c r="L4" s="803"/>
      <c r="M4" s="803"/>
      <c r="N4" s="803"/>
      <c r="O4" s="803"/>
      <c r="P4" s="803"/>
      <c r="Q4" s="803"/>
      <c r="R4" s="804"/>
      <c r="S4" s="108"/>
      <c r="T4" s="102"/>
      <c r="U4" s="102"/>
      <c r="V4" s="102"/>
      <c r="W4" s="110"/>
      <c r="X4" s="808" t="s">
        <v>141</v>
      </c>
      <c r="Y4" s="809"/>
      <c r="Z4" s="809"/>
      <c r="AA4" s="809"/>
      <c r="AB4" s="809"/>
      <c r="AC4" s="809"/>
      <c r="AD4" s="809"/>
      <c r="AE4" s="809"/>
      <c r="AF4" s="809"/>
      <c r="AG4" s="809"/>
      <c r="AH4" s="809"/>
      <c r="AI4" s="809"/>
      <c r="AJ4" s="810"/>
      <c r="AK4" s="805" t="s">
        <v>142</v>
      </c>
      <c r="AL4" s="806"/>
      <c r="AM4" s="806"/>
      <c r="AN4" s="806"/>
      <c r="AO4" s="806"/>
      <c r="AP4" s="806"/>
      <c r="AQ4" s="806"/>
      <c r="AR4" s="806"/>
      <c r="AS4" s="806"/>
      <c r="AT4" s="806"/>
      <c r="AU4" s="806"/>
      <c r="AV4" s="806"/>
      <c r="AW4" s="806"/>
      <c r="AX4" s="806"/>
      <c r="AY4" s="806"/>
      <c r="AZ4" s="807"/>
      <c r="BA4" s="112" t="s">
        <v>143</v>
      </c>
      <c r="BB4" s="17"/>
      <c r="BC4" s="17"/>
      <c r="BD4" s="17"/>
      <c r="BE4" s="17"/>
      <c r="BF4" s="17"/>
      <c r="BG4" s="17"/>
      <c r="BH4" s="17"/>
      <c r="BI4" s="17"/>
      <c r="BJ4" s="17"/>
      <c r="BK4" s="17"/>
      <c r="BL4" s="17"/>
      <c r="BM4" s="17"/>
      <c r="BN4" s="17"/>
      <c r="BO4" s="17"/>
      <c r="BP4" s="17"/>
      <c r="BQ4" s="17"/>
      <c r="BR4" s="690" t="str">
        <f>指定登録依頼書①!BR4</f>
        <v>被ばく管理用記号　P4</v>
      </c>
      <c r="BS4" s="972"/>
      <c r="BT4" s="972"/>
      <c r="BU4" s="972"/>
      <c r="BV4" s="972"/>
      <c r="BW4" s="972"/>
      <c r="BX4" s="972"/>
      <c r="BY4" s="972"/>
      <c r="BZ4" s="294" t="str">
        <f>指定登録依頼書①!BZ4</f>
        <v>2</v>
      </c>
      <c r="CA4" s="719" t="s">
        <v>145</v>
      </c>
      <c r="CB4" s="720"/>
      <c r="CC4" s="720"/>
      <c r="CD4" s="721"/>
      <c r="CE4" s="117"/>
      <c r="CF4" s="117"/>
      <c r="CG4" s="117"/>
      <c r="CH4" s="117"/>
      <c r="CI4" s="117"/>
      <c r="CJ4" s="120"/>
      <c r="CK4" s="37"/>
      <c r="CL4" s="3"/>
    </row>
    <row r="5" spans="1:102" ht="15.75" customHeight="1">
      <c r="A5" s="813" t="str">
        <f>指定登録依頼書①!A5</f>
        <v/>
      </c>
      <c r="B5" s="635"/>
      <c r="C5" s="635" t="str">
        <f>指定登録依頼書①!C5</f>
        <v/>
      </c>
      <c r="D5" s="635"/>
      <c r="E5" s="837" t="s">
        <v>34</v>
      </c>
      <c r="F5" s="837"/>
      <c r="G5" s="635" t="str">
        <f>指定登録依頼書①!G5</f>
        <v/>
      </c>
      <c r="H5" s="635"/>
      <c r="I5" s="635" t="str">
        <f>指定登録依頼書①!I5</f>
        <v/>
      </c>
      <c r="J5" s="635"/>
      <c r="K5" s="635" t="str">
        <f>指定登録依頼書①!K5</f>
        <v/>
      </c>
      <c r="L5" s="635"/>
      <c r="M5" s="635" t="str">
        <f>指定登録依頼書①!M5</f>
        <v/>
      </c>
      <c r="N5" s="635"/>
      <c r="O5" s="635" t="str">
        <f>指定登録依頼書①!O5</f>
        <v/>
      </c>
      <c r="P5" s="635"/>
      <c r="Q5" s="635" t="str">
        <f>指定登録依頼書①!Q5</f>
        <v/>
      </c>
      <c r="R5" s="637"/>
      <c r="S5" s="118"/>
      <c r="T5" s="9"/>
      <c r="U5" s="9"/>
      <c r="V5" s="9"/>
      <c r="W5" s="119"/>
      <c r="X5" s="4"/>
      <c r="Y5" s="4"/>
      <c r="Z5" s="4"/>
      <c r="AA5" s="4"/>
      <c r="AB5" s="4"/>
      <c r="AD5" s="21"/>
      <c r="AE5" s="4"/>
      <c r="AG5" s="4"/>
      <c r="AH5" s="4"/>
      <c r="AJ5" s="104"/>
      <c r="AK5" s="816" t="str">
        <f>指定登録依頼書①!AK5</f>
        <v/>
      </c>
      <c r="AL5" s="817"/>
      <c r="AM5" s="820" t="str">
        <f>指定登録依頼書①!AM5</f>
        <v/>
      </c>
      <c r="AN5" s="817"/>
      <c r="AO5" s="820" t="str">
        <f>指定登録依頼書①!AO5</f>
        <v/>
      </c>
      <c r="AP5" s="817"/>
      <c r="AQ5" s="820" t="str">
        <f>指定登録依頼書①!AQ5</f>
        <v/>
      </c>
      <c r="AR5" s="817"/>
      <c r="AS5" s="820" t="str">
        <f>指定登録依頼書①!AS5</f>
        <v/>
      </c>
      <c r="AT5" s="817"/>
      <c r="AU5" s="820" t="str">
        <f>指定登録依頼書①!AU5</f>
        <v/>
      </c>
      <c r="AV5" s="817"/>
      <c r="AW5" s="820" t="str">
        <f>指定登録依頼書①!AW5</f>
        <v/>
      </c>
      <c r="AX5" s="817"/>
      <c r="AY5" s="820" t="str">
        <f>指定登録依頼書①!AY5</f>
        <v/>
      </c>
      <c r="AZ5" s="840"/>
      <c r="BA5" s="692" t="str">
        <f>指定登録依頼書①!BA5</f>
        <v>研究企画部（施設共用：γ・電子線照射施設）</v>
      </c>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4"/>
      <c r="CA5" s="722"/>
      <c r="CB5" s="723"/>
      <c r="CC5" s="723"/>
      <c r="CD5" s="724"/>
      <c r="CE5" s="668" t="str">
        <f>IF(入力シート!AA77,"■","□") &amp; "有"</f>
        <v>□有</v>
      </c>
      <c r="CF5" s="668"/>
      <c r="CG5" s="9" t="s">
        <v>147</v>
      </c>
      <c r="CH5" s="645" t="str">
        <f>IF(入力シート!AB77,"■","□") &amp; "無"</f>
        <v>■無</v>
      </c>
      <c r="CI5" s="645"/>
      <c r="CJ5" s="669"/>
      <c r="CL5" s="33"/>
      <c r="CM5" s="33"/>
      <c r="CN5" s="33"/>
      <c r="CO5" s="33"/>
      <c r="CP5" s="33"/>
      <c r="CS5" s="32"/>
      <c r="CT5" s="32"/>
      <c r="CU5" s="32"/>
      <c r="CV5" s="32"/>
      <c r="CW5" s="32"/>
    </row>
    <row r="6" spans="1:102" ht="15.75" customHeight="1">
      <c r="A6" s="813"/>
      <c r="B6" s="635"/>
      <c r="C6" s="635"/>
      <c r="D6" s="635"/>
      <c r="E6" s="837"/>
      <c r="F6" s="837"/>
      <c r="G6" s="635"/>
      <c r="H6" s="635"/>
      <c r="I6" s="635"/>
      <c r="J6" s="635"/>
      <c r="K6" s="635"/>
      <c r="L6" s="635"/>
      <c r="M6" s="635"/>
      <c r="N6" s="635"/>
      <c r="O6" s="635"/>
      <c r="P6" s="635"/>
      <c r="Q6" s="635"/>
      <c r="R6" s="637"/>
      <c r="S6" s="118"/>
      <c r="T6" s="9"/>
      <c r="U6" s="9"/>
      <c r="V6" s="9"/>
      <c r="W6" s="119"/>
      <c r="X6" s="4"/>
      <c r="Y6" s="944" t="str">
        <f>指定登録依頼書①!Y6</f>
        <v/>
      </c>
      <c r="Z6" s="944"/>
      <c r="AA6" s="944"/>
      <c r="AB6" s="944"/>
      <c r="AC6" s="944"/>
      <c r="AD6" s="944"/>
      <c r="AE6" s="4"/>
      <c r="AF6" s="4"/>
      <c r="AG6" s="4"/>
      <c r="AH6" s="4"/>
      <c r="AI6" s="4"/>
      <c r="AJ6" s="104"/>
      <c r="AK6" s="705"/>
      <c r="AL6" s="818"/>
      <c r="AM6" s="821"/>
      <c r="AN6" s="818"/>
      <c r="AO6" s="821"/>
      <c r="AP6" s="818"/>
      <c r="AQ6" s="821"/>
      <c r="AR6" s="818"/>
      <c r="AS6" s="821"/>
      <c r="AT6" s="818"/>
      <c r="AU6" s="821"/>
      <c r="AV6" s="818"/>
      <c r="AW6" s="821"/>
      <c r="AX6" s="818"/>
      <c r="AY6" s="821"/>
      <c r="AZ6" s="841"/>
      <c r="BA6" s="695"/>
      <c r="BB6" s="696"/>
      <c r="BC6" s="696"/>
      <c r="BD6" s="696"/>
      <c r="BE6" s="696"/>
      <c r="BF6" s="696"/>
      <c r="BG6" s="696"/>
      <c r="BH6" s="696"/>
      <c r="BI6" s="696"/>
      <c r="BJ6" s="696"/>
      <c r="BK6" s="696"/>
      <c r="BL6" s="696"/>
      <c r="BM6" s="696"/>
      <c r="BN6" s="696"/>
      <c r="BO6" s="696"/>
      <c r="BP6" s="696"/>
      <c r="BQ6" s="696"/>
      <c r="BR6" s="696"/>
      <c r="BS6" s="696"/>
      <c r="BT6" s="696"/>
      <c r="BU6" s="696"/>
      <c r="BV6" s="696"/>
      <c r="BW6" s="696"/>
      <c r="BX6" s="696"/>
      <c r="BY6" s="696"/>
      <c r="BZ6" s="697"/>
      <c r="CA6" s="725"/>
      <c r="CB6" s="726"/>
      <c r="CC6" s="726"/>
      <c r="CD6" s="727"/>
      <c r="CE6" s="114"/>
      <c r="CF6" s="114"/>
      <c r="CG6" s="114"/>
      <c r="CH6" s="39"/>
      <c r="CI6" s="39"/>
      <c r="CJ6" s="121"/>
      <c r="CK6" s="9"/>
      <c r="CL6" s="3"/>
    </row>
    <row r="7" spans="1:102" ht="15" customHeight="1">
      <c r="A7" s="814"/>
      <c r="B7" s="636"/>
      <c r="C7" s="636"/>
      <c r="D7" s="636"/>
      <c r="E7" s="838"/>
      <c r="F7" s="838"/>
      <c r="G7" s="636"/>
      <c r="H7" s="636"/>
      <c r="I7" s="636"/>
      <c r="J7" s="636"/>
      <c r="K7" s="636"/>
      <c r="L7" s="636"/>
      <c r="M7" s="636"/>
      <c r="N7" s="636"/>
      <c r="O7" s="636"/>
      <c r="P7" s="636"/>
      <c r="Q7" s="636"/>
      <c r="R7" s="638"/>
      <c r="S7" s="118"/>
      <c r="T7" s="9"/>
      <c r="U7" s="9"/>
      <c r="V7" s="9"/>
      <c r="W7" s="119"/>
      <c r="X7" s="4"/>
      <c r="Y7" s="686" t="str">
        <f>指定登録依頼書①!X7</f>
        <v xml:space="preserve"> </v>
      </c>
      <c r="Z7" s="686"/>
      <c r="AA7" s="686"/>
      <c r="AB7" s="686"/>
      <c r="AC7" s="36" t="s">
        <v>15</v>
      </c>
      <c r="AD7" s="686" t="str">
        <f>指定登録依頼書①!AD7</f>
        <v/>
      </c>
      <c r="AE7" s="686"/>
      <c r="AF7" s="36" t="s">
        <v>16</v>
      </c>
      <c r="AG7" s="686" t="str">
        <f>指定登録依頼書①!AG7</f>
        <v/>
      </c>
      <c r="AH7" s="686"/>
      <c r="AI7" s="36" t="s">
        <v>17</v>
      </c>
      <c r="AJ7" s="104"/>
      <c r="AK7" s="706"/>
      <c r="AL7" s="819"/>
      <c r="AM7" s="822"/>
      <c r="AN7" s="819"/>
      <c r="AO7" s="822"/>
      <c r="AP7" s="819"/>
      <c r="AQ7" s="822"/>
      <c r="AR7" s="819"/>
      <c r="AS7" s="822"/>
      <c r="AT7" s="819"/>
      <c r="AU7" s="822"/>
      <c r="AV7" s="819"/>
      <c r="AW7" s="822"/>
      <c r="AX7" s="819"/>
      <c r="AY7" s="822"/>
      <c r="AZ7" s="842"/>
      <c r="BA7" s="660" t="s">
        <v>148</v>
      </c>
      <c r="BB7" s="661"/>
      <c r="BC7" s="661"/>
      <c r="BD7" s="661"/>
      <c r="BE7" s="661"/>
      <c r="BF7" s="661"/>
      <c r="BG7" s="661"/>
      <c r="BH7" s="661"/>
      <c r="BI7" s="661"/>
      <c r="BJ7" s="661"/>
      <c r="BK7" s="661"/>
      <c r="BL7" s="661"/>
      <c r="BM7" s="661"/>
      <c r="BN7" s="661"/>
      <c r="BO7" s="661"/>
      <c r="BP7" s="661"/>
      <c r="BQ7" s="661"/>
      <c r="BR7" s="661" t="s">
        <v>36</v>
      </c>
      <c r="BS7" s="661"/>
      <c r="BT7" s="661"/>
      <c r="BU7" s="661"/>
      <c r="BV7" s="661"/>
      <c r="BW7" s="661"/>
      <c r="BX7" s="661"/>
      <c r="BY7" s="661"/>
      <c r="BZ7" s="606"/>
      <c r="CA7" s="710" t="s">
        <v>237</v>
      </c>
      <c r="CB7" s="711"/>
      <c r="CC7" s="711"/>
      <c r="CD7" s="712"/>
      <c r="CE7" s="117"/>
      <c r="CF7" s="117"/>
      <c r="CG7" s="117"/>
      <c r="CH7" s="113"/>
      <c r="CI7" s="113"/>
      <c r="CJ7" s="122"/>
      <c r="CK7" s="3"/>
      <c r="CL7" s="3"/>
    </row>
    <row r="8" spans="1:102" ht="15" customHeight="1">
      <c r="A8" s="815" t="s">
        <v>150</v>
      </c>
      <c r="B8" s="809"/>
      <c r="C8" s="809"/>
      <c r="D8" s="809"/>
      <c r="E8" s="809"/>
      <c r="F8" s="809"/>
      <c r="G8" s="809"/>
      <c r="H8" s="809"/>
      <c r="I8" s="809"/>
      <c r="J8" s="809"/>
      <c r="K8" s="809"/>
      <c r="L8" s="809"/>
      <c r="M8" s="809"/>
      <c r="N8" s="809"/>
      <c r="O8" s="809"/>
      <c r="P8" s="809"/>
      <c r="Q8" s="809"/>
      <c r="R8" s="810"/>
      <c r="S8" s="118"/>
      <c r="T8" s="9"/>
      <c r="U8" s="9"/>
      <c r="V8" s="9"/>
      <c r="W8" s="119"/>
      <c r="X8" s="4"/>
      <c r="Y8" s="847" t="str">
        <f>指定登録依頼書①!Y8</f>
        <v/>
      </c>
      <c r="Z8" s="847"/>
      <c r="AA8" s="847"/>
      <c r="AB8" s="847"/>
      <c r="AC8" s="847"/>
      <c r="AD8" s="214"/>
      <c r="AE8" s="214"/>
      <c r="AF8" s="214"/>
      <c r="AG8" s="214"/>
      <c r="AH8" s="214"/>
      <c r="AI8" s="214"/>
      <c r="AJ8" s="104"/>
      <c r="AK8" s="98"/>
      <c r="AL8" s="99"/>
      <c r="AM8" s="99"/>
      <c r="AN8" s="99"/>
      <c r="AO8" s="99"/>
      <c r="AP8" s="99"/>
      <c r="AQ8" s="99"/>
      <c r="AR8" s="99"/>
      <c r="AS8" s="99"/>
      <c r="AT8" s="99"/>
      <c r="AU8" s="99"/>
      <c r="AV8" s="99"/>
      <c r="AW8" s="99"/>
      <c r="AX8" s="99"/>
      <c r="AY8" s="99"/>
      <c r="AZ8" s="100"/>
      <c r="BA8" s="733" t="str">
        <f>指定登録依頼書①!BA8</f>
        <v>島田　明彦</v>
      </c>
      <c r="BB8" s="734"/>
      <c r="BC8" s="734"/>
      <c r="BD8" s="734"/>
      <c r="BE8" s="734"/>
      <c r="BF8" s="734"/>
      <c r="BG8" s="734"/>
      <c r="BH8" s="734"/>
      <c r="BI8" s="734"/>
      <c r="BJ8" s="734"/>
      <c r="BK8" s="734"/>
      <c r="BL8" s="734"/>
      <c r="BM8" s="734"/>
      <c r="BN8" s="734"/>
      <c r="BO8" s="734"/>
      <c r="BP8" s="734"/>
      <c r="BQ8" s="734"/>
      <c r="BR8" s="729" t="str">
        <f>指定登録依頼書①!BR8</f>
        <v>027-335-6294</v>
      </c>
      <c r="BS8" s="729"/>
      <c r="BT8" s="729"/>
      <c r="BU8" s="729"/>
      <c r="BV8" s="729"/>
      <c r="BW8" s="729"/>
      <c r="BX8" s="729"/>
      <c r="BY8" s="729"/>
      <c r="BZ8" s="730"/>
      <c r="CA8" s="713"/>
      <c r="CB8" s="714"/>
      <c r="CC8" s="714"/>
      <c r="CD8" s="715"/>
      <c r="CE8" s="668" t="str">
        <f>指定登録依頼書①!CE8</f>
        <v>□要</v>
      </c>
      <c r="CF8" s="668"/>
      <c r="CG8" s="9" t="s">
        <v>147</v>
      </c>
      <c r="CH8" s="645" t="str">
        <f>指定登録依頼書①!CH8</f>
        <v>■不要</v>
      </c>
      <c r="CI8" s="645"/>
      <c r="CJ8" s="669"/>
      <c r="CL8" s="33"/>
      <c r="CM8" s="33"/>
      <c r="CN8" s="33"/>
      <c r="CO8" s="33"/>
      <c r="CP8" s="33"/>
      <c r="CS8" s="32"/>
      <c r="CT8" s="32"/>
      <c r="CU8" s="32"/>
      <c r="CV8" s="32"/>
      <c r="CW8" s="32"/>
    </row>
    <row r="9" spans="1:102" ht="15" customHeight="1">
      <c r="A9" s="783" t="str">
        <f>指定登録依頼書①!A9</f>
        <v xml:space="preserve"> </v>
      </c>
      <c r="B9" s="671"/>
      <c r="C9" s="671"/>
      <c r="D9" s="671"/>
      <c r="E9" s="671"/>
      <c r="F9" s="671"/>
      <c r="G9" s="671"/>
      <c r="H9" s="671"/>
      <c r="I9" s="671"/>
      <c r="J9" s="671"/>
      <c r="K9" s="671"/>
      <c r="L9" s="671"/>
      <c r="M9" s="671"/>
      <c r="N9" s="671"/>
      <c r="O9" s="671"/>
      <c r="P9" s="671"/>
      <c r="Q9" s="671"/>
      <c r="R9" s="753"/>
      <c r="S9" s="93"/>
      <c r="T9" s="94"/>
      <c r="U9" s="94"/>
      <c r="V9" s="94"/>
      <c r="W9" s="96"/>
      <c r="X9" s="106"/>
      <c r="Y9" s="106"/>
      <c r="Z9" s="106"/>
      <c r="AA9" s="106"/>
      <c r="AB9" s="106"/>
      <c r="AC9" s="106"/>
      <c r="AD9" s="106"/>
      <c r="AE9" s="106"/>
      <c r="AF9" s="106"/>
      <c r="AG9" s="106"/>
      <c r="AH9" s="106"/>
      <c r="AI9" s="106"/>
      <c r="AJ9" s="105"/>
      <c r="AK9" s="8"/>
      <c r="AL9" s="4"/>
      <c r="AM9" s="4"/>
      <c r="AN9" s="4"/>
      <c r="AO9" s="4"/>
      <c r="AP9" s="4"/>
      <c r="AQ9" s="4"/>
      <c r="AR9" s="4"/>
      <c r="AS9" s="4"/>
      <c r="AT9" s="4"/>
      <c r="AU9" s="4"/>
      <c r="AV9" s="4"/>
      <c r="AW9" s="4"/>
      <c r="AX9" s="4"/>
      <c r="AY9" s="4"/>
      <c r="AZ9" s="22"/>
      <c r="BA9" s="735"/>
      <c r="BB9" s="736"/>
      <c r="BC9" s="736"/>
      <c r="BD9" s="736"/>
      <c r="BE9" s="736"/>
      <c r="BF9" s="736"/>
      <c r="BG9" s="736"/>
      <c r="BH9" s="736"/>
      <c r="BI9" s="736"/>
      <c r="BJ9" s="736"/>
      <c r="BK9" s="736"/>
      <c r="BL9" s="736"/>
      <c r="BM9" s="736"/>
      <c r="BN9" s="736"/>
      <c r="BO9" s="736"/>
      <c r="BP9" s="736"/>
      <c r="BQ9" s="736"/>
      <c r="BR9" s="731"/>
      <c r="BS9" s="731"/>
      <c r="BT9" s="731"/>
      <c r="BU9" s="731"/>
      <c r="BV9" s="731"/>
      <c r="BW9" s="731"/>
      <c r="BX9" s="731"/>
      <c r="BY9" s="731"/>
      <c r="BZ9" s="732"/>
      <c r="CA9" s="716"/>
      <c r="CB9" s="717"/>
      <c r="CC9" s="717"/>
      <c r="CD9" s="718"/>
      <c r="CE9" s="114"/>
      <c r="CF9" s="114"/>
      <c r="CG9" s="114"/>
      <c r="CH9" s="114"/>
      <c r="CI9" s="114"/>
      <c r="CJ9" s="123"/>
      <c r="CK9" s="3"/>
      <c r="CL9" s="3"/>
    </row>
    <row r="10" spans="1:102" ht="18" customHeight="1">
      <c r="A10" s="784"/>
      <c r="B10" s="673"/>
      <c r="C10" s="673"/>
      <c r="D10" s="673"/>
      <c r="E10" s="673"/>
      <c r="F10" s="673"/>
      <c r="G10" s="673"/>
      <c r="H10" s="673"/>
      <c r="I10" s="673"/>
      <c r="J10" s="673"/>
      <c r="K10" s="673"/>
      <c r="L10" s="673"/>
      <c r="M10" s="673"/>
      <c r="N10" s="673"/>
      <c r="O10" s="673"/>
      <c r="P10" s="673"/>
      <c r="Q10" s="673"/>
      <c r="R10" s="770"/>
      <c r="S10" s="651" t="s">
        <v>152</v>
      </c>
      <c r="T10" s="644"/>
      <c r="U10" s="644"/>
      <c r="V10" s="644"/>
      <c r="W10" s="772"/>
      <c r="X10" s="728" t="s">
        <v>153</v>
      </c>
      <c r="Y10" s="661"/>
      <c r="Z10" s="661"/>
      <c r="AA10" s="661"/>
      <c r="AB10" s="661"/>
      <c r="AC10" s="661"/>
      <c r="AD10" s="661"/>
      <c r="AE10" s="661"/>
      <c r="AF10" s="661"/>
      <c r="AG10" s="661"/>
      <c r="AH10" s="661"/>
      <c r="AI10" s="661"/>
      <c r="AJ10" s="606"/>
      <c r="AK10" s="8"/>
      <c r="AL10" s="4"/>
      <c r="AM10" s="4"/>
      <c r="AN10" s="4"/>
      <c r="AO10" s="4"/>
      <c r="AP10" s="4"/>
      <c r="AQ10" s="4"/>
      <c r="AR10" s="4"/>
      <c r="AS10" s="4"/>
      <c r="AT10" s="4"/>
      <c r="AU10" s="4"/>
      <c r="AV10" s="4"/>
      <c r="AW10" s="4"/>
      <c r="AX10" s="4"/>
      <c r="AY10" s="4"/>
      <c r="AZ10" s="22"/>
      <c r="BA10" s="660" t="s">
        <v>117</v>
      </c>
      <c r="BB10" s="661"/>
      <c r="BC10" s="661"/>
      <c r="BD10" s="661"/>
      <c r="BE10" s="661"/>
      <c r="BF10" s="661"/>
      <c r="BG10" s="661"/>
      <c r="BH10" s="661"/>
      <c r="BI10" s="661"/>
      <c r="BJ10" s="661"/>
      <c r="BK10" s="661"/>
      <c r="BL10" s="661"/>
      <c r="BM10" s="606"/>
      <c r="BN10" s="728" t="s">
        <v>119</v>
      </c>
      <c r="BO10" s="661"/>
      <c r="BP10" s="661"/>
      <c r="BQ10" s="661"/>
      <c r="BR10" s="661"/>
      <c r="BS10" s="661"/>
      <c r="BT10" s="661"/>
      <c r="BU10" s="661"/>
      <c r="BV10" s="661"/>
      <c r="BW10" s="661"/>
      <c r="BX10" s="661"/>
      <c r="BY10" s="661"/>
      <c r="BZ10" s="606"/>
      <c r="CA10" s="862" t="s">
        <v>238</v>
      </c>
      <c r="CB10" s="862"/>
      <c r="CC10" s="862"/>
      <c r="CD10" s="862"/>
      <c r="CE10" s="862"/>
      <c r="CF10" s="862"/>
      <c r="CG10" s="862" t="s">
        <v>239</v>
      </c>
      <c r="CH10" s="862"/>
      <c r="CI10" s="862"/>
      <c r="CJ10" s="1013"/>
      <c r="CK10" s="4"/>
      <c r="CL10" s="4"/>
    </row>
    <row r="11" spans="1:102" ht="15" customHeight="1">
      <c r="A11" s="845" t="s">
        <v>155</v>
      </c>
      <c r="B11" s="751"/>
      <c r="C11" s="751"/>
      <c r="D11" s="751"/>
      <c r="E11" s="751"/>
      <c r="F11" s="751"/>
      <c r="G11" s="751"/>
      <c r="H11" s="751"/>
      <c r="I11" s="751"/>
      <c r="J11" s="751"/>
      <c r="K11" s="751"/>
      <c r="L11" s="751"/>
      <c r="M11" s="751"/>
      <c r="N11" s="751"/>
      <c r="O11" s="751"/>
      <c r="P11" s="751"/>
      <c r="Q11" s="751"/>
      <c r="R11" s="796"/>
      <c r="S11" s="593" t="str">
        <f>指定登録依頼書①!S11</f>
        <v>□ 男（M）</v>
      </c>
      <c r="T11" s="594"/>
      <c r="U11" s="594"/>
      <c r="V11" s="594"/>
      <c r="W11" s="595"/>
      <c r="X11" s="8"/>
      <c r="Y11" s="4"/>
      <c r="Z11" s="4"/>
      <c r="AB11" s="109"/>
      <c r="AC11" s="109"/>
      <c r="AD11" s="109"/>
      <c r="AE11" s="109"/>
      <c r="AF11" s="109"/>
      <c r="AG11" s="4"/>
      <c r="AH11" s="4"/>
      <c r="AI11" s="4"/>
      <c r="AJ11" s="104"/>
      <c r="AK11" s="8"/>
      <c r="AL11" s="4"/>
      <c r="AM11" s="4"/>
      <c r="AN11" s="4"/>
      <c r="AO11" s="4"/>
      <c r="AP11" s="4"/>
      <c r="AQ11" s="4"/>
      <c r="AR11" s="4"/>
      <c r="AS11" s="4"/>
      <c r="AT11" s="4"/>
      <c r="AU11" s="4"/>
      <c r="AV11" s="4"/>
      <c r="AW11" s="4"/>
      <c r="AX11" s="4"/>
      <c r="AY11" s="4"/>
      <c r="AZ11" s="22"/>
      <c r="BA11" s="4"/>
      <c r="BB11" s="689" t="str">
        <f>指定登録依頼書①!BB11</f>
        <v/>
      </c>
      <c r="BC11" s="689"/>
      <c r="BD11" s="689"/>
      <c r="BE11" s="689"/>
      <c r="BF11" s="737" t="s">
        <v>15</v>
      </c>
      <c r="BG11" s="686" t="str">
        <f>指定登録依頼書①!BG11</f>
        <v/>
      </c>
      <c r="BH11" s="686"/>
      <c r="BI11" s="685" t="s">
        <v>156</v>
      </c>
      <c r="BJ11" s="686" t="str">
        <f>指定登録依頼書①!BJ11</f>
        <v/>
      </c>
      <c r="BK11" s="686"/>
      <c r="BL11" s="685" t="s">
        <v>17</v>
      </c>
      <c r="BM11" s="104"/>
      <c r="BN11" s="4"/>
      <c r="BO11" s="973" t="str">
        <f>指定登録依頼書①!BO11</f>
        <v/>
      </c>
      <c r="BP11" s="973"/>
      <c r="BQ11" s="973"/>
      <c r="BR11" s="973"/>
      <c r="BS11" s="36" t="s">
        <v>15</v>
      </c>
      <c r="BT11" s="686" t="str">
        <f>指定登録依頼書①!BT11</f>
        <v/>
      </c>
      <c r="BU11" s="686"/>
      <c r="BV11" s="685" t="s">
        <v>156</v>
      </c>
      <c r="BW11" s="686" t="str">
        <f>指定登録依頼書①!BW11</f>
        <v/>
      </c>
      <c r="BX11" s="686"/>
      <c r="BY11" s="685" t="s">
        <v>157</v>
      </c>
      <c r="BZ11" s="104"/>
      <c r="CA11" s="651" t="s">
        <v>123</v>
      </c>
      <c r="CB11" s="772"/>
      <c r="CC11" s="986" t="str">
        <f>IF(ISNUMBER(入力シート!G68),入力シート!G68,入力シート!G68&amp;"")</f>
        <v>x</v>
      </c>
      <c r="CD11" s="987"/>
      <c r="CE11" s="987"/>
      <c r="CF11" s="988"/>
      <c r="CG11" s="976" t="str">
        <f>IF(入力シート!AA71,"■","□") &amp; " P D "</f>
        <v xml:space="preserve">□ P D </v>
      </c>
      <c r="CH11" s="977"/>
      <c r="CI11" s="977"/>
      <c r="CJ11" s="978"/>
      <c r="CK11" s="4"/>
      <c r="CL11" s="4"/>
    </row>
    <row r="12" spans="1:102" ht="15" customHeight="1">
      <c r="A12" s="846"/>
      <c r="B12" s="645"/>
      <c r="C12" s="645"/>
      <c r="D12" s="645"/>
      <c r="E12" s="645"/>
      <c r="F12" s="645"/>
      <c r="G12" s="645"/>
      <c r="H12" s="645"/>
      <c r="I12" s="645"/>
      <c r="J12" s="645"/>
      <c r="K12" s="645"/>
      <c r="L12" s="645"/>
      <c r="M12" s="645"/>
      <c r="N12" s="645"/>
      <c r="O12" s="645"/>
      <c r="P12" s="645"/>
      <c r="Q12" s="645"/>
      <c r="R12" s="646"/>
      <c r="S12" s="593"/>
      <c r="T12" s="594"/>
      <c r="U12" s="594"/>
      <c r="V12" s="594"/>
      <c r="W12" s="595"/>
      <c r="X12" s="4"/>
      <c r="Y12" s="4"/>
      <c r="Z12" s="4"/>
      <c r="AB12" s="109"/>
      <c r="AC12" s="109"/>
      <c r="AD12" s="109"/>
      <c r="AE12" s="109"/>
      <c r="AF12" s="109"/>
      <c r="AG12" s="4"/>
      <c r="AH12" s="4"/>
      <c r="AI12" s="4"/>
      <c r="AJ12" s="104"/>
      <c r="AK12" s="4"/>
      <c r="AL12" s="4"/>
      <c r="AM12" s="4"/>
      <c r="AN12" s="4"/>
      <c r="AO12" s="4"/>
      <c r="AP12" s="4"/>
      <c r="AQ12" s="4"/>
      <c r="AR12" s="4"/>
      <c r="AS12" s="4"/>
      <c r="AT12" s="4"/>
      <c r="AU12" s="4"/>
      <c r="AV12" s="4"/>
      <c r="AW12" s="4"/>
      <c r="AX12" s="4"/>
      <c r="AY12" s="4"/>
      <c r="AZ12" s="22"/>
      <c r="BA12" s="4"/>
      <c r="BB12" s="689"/>
      <c r="BC12" s="689"/>
      <c r="BD12" s="689"/>
      <c r="BE12" s="689"/>
      <c r="BF12" s="737"/>
      <c r="BG12" s="686"/>
      <c r="BH12" s="686"/>
      <c r="BI12" s="685"/>
      <c r="BJ12" s="686"/>
      <c r="BK12" s="686"/>
      <c r="BL12" s="685"/>
      <c r="BM12" s="104"/>
      <c r="BN12" s="5"/>
      <c r="BO12" s="611" t="str">
        <f>指定登録依頼書①!BO12</f>
        <v/>
      </c>
      <c r="BP12" s="611"/>
      <c r="BQ12" s="611"/>
      <c r="BR12" s="611"/>
      <c r="BS12" s="611"/>
      <c r="BT12" s="687"/>
      <c r="BU12" s="687"/>
      <c r="BV12" s="688"/>
      <c r="BW12" s="687"/>
      <c r="BX12" s="687"/>
      <c r="BY12" s="688"/>
      <c r="BZ12" s="105"/>
      <c r="CA12" s="596"/>
      <c r="CB12" s="598"/>
      <c r="CC12" s="989"/>
      <c r="CD12" s="990"/>
      <c r="CE12" s="990"/>
      <c r="CF12" s="991"/>
      <c r="CG12" s="979"/>
      <c r="CH12" s="980"/>
      <c r="CI12" s="980"/>
      <c r="CJ12" s="981"/>
      <c r="CK12" s="4"/>
      <c r="CL12" s="4"/>
    </row>
    <row r="13" spans="1:102" ht="18" customHeight="1">
      <c r="A13" s="783" t="str">
        <f>指定登録依頼書①!A13</f>
        <v/>
      </c>
      <c r="B13" s="671"/>
      <c r="C13" s="671"/>
      <c r="D13" s="671"/>
      <c r="E13" s="671"/>
      <c r="F13" s="671"/>
      <c r="G13" s="671"/>
      <c r="H13" s="671"/>
      <c r="I13" s="671"/>
      <c r="J13" s="671"/>
      <c r="K13" s="671"/>
      <c r="L13" s="671"/>
      <c r="M13" s="671"/>
      <c r="N13" s="671"/>
      <c r="O13" s="671"/>
      <c r="P13" s="671"/>
      <c r="Q13" s="671"/>
      <c r="R13" s="753"/>
      <c r="S13" s="118"/>
      <c r="T13" s="9"/>
      <c r="U13" s="9" t="s">
        <v>147</v>
      </c>
      <c r="V13" s="9"/>
      <c r="W13" s="119"/>
      <c r="Y13" s="668" t="str">
        <f>指定登録依頼書①!Y13</f>
        <v>□ 　日本人</v>
      </c>
      <c r="Z13" s="668"/>
      <c r="AA13" s="668"/>
      <c r="AB13" s="668"/>
      <c r="AC13" s="668"/>
      <c r="AD13" s="9"/>
      <c r="AE13" s="645" t="str">
        <f>指定登録依頼書①!AE13</f>
        <v>□ 　外国人</v>
      </c>
      <c r="AF13" s="645"/>
      <c r="AG13" s="645"/>
      <c r="AH13" s="645"/>
      <c r="AI13" s="645"/>
      <c r="AJ13" s="104"/>
      <c r="AK13" s="4"/>
      <c r="AL13" s="4"/>
      <c r="AM13" s="4"/>
      <c r="AN13" s="4"/>
      <c r="AO13" s="4"/>
      <c r="AP13" s="4"/>
      <c r="AQ13" s="4"/>
      <c r="AR13" s="4"/>
      <c r="AS13" s="4"/>
      <c r="AT13" s="4"/>
      <c r="AU13" s="4"/>
      <c r="AV13" s="4"/>
      <c r="AW13" s="4"/>
      <c r="AX13" s="4"/>
      <c r="AY13" s="4"/>
      <c r="AZ13" s="22"/>
      <c r="BA13" s="4"/>
      <c r="BB13" s="640" t="str">
        <f>指定登録依頼書①!BB13</f>
        <v/>
      </c>
      <c r="BC13" s="640"/>
      <c r="BD13" s="640"/>
      <c r="BE13" s="640"/>
      <c r="BF13" s="640"/>
      <c r="BG13" s="686"/>
      <c r="BH13" s="686"/>
      <c r="BI13" s="685"/>
      <c r="BJ13" s="686"/>
      <c r="BK13" s="686"/>
      <c r="BL13" s="685"/>
      <c r="BM13" s="104"/>
      <c r="BN13" s="728" t="s">
        <v>240</v>
      </c>
      <c r="BO13" s="661"/>
      <c r="BP13" s="661"/>
      <c r="BQ13" s="661"/>
      <c r="BR13" s="661"/>
      <c r="BS13" s="661"/>
      <c r="BT13" s="661"/>
      <c r="BU13" s="661"/>
      <c r="BV13" s="661"/>
      <c r="BW13" s="661"/>
      <c r="BX13" s="661"/>
      <c r="BY13" s="661"/>
      <c r="BZ13" s="606"/>
      <c r="CA13" s="1041" t="s">
        <v>124</v>
      </c>
      <c r="CB13" s="862"/>
      <c r="CC13" s="1014" t="str">
        <f>IF(ISNUMBER(入力シート!G69),入力シート!G69,入力シート!G69&amp;"")</f>
        <v>-</v>
      </c>
      <c r="CD13" s="1014"/>
      <c r="CE13" s="1014"/>
      <c r="CF13" s="1014"/>
      <c r="CG13" s="982" t="str">
        <f>IF(入力シート!AB71,"■","□") &amp; " TLD "</f>
        <v xml:space="preserve">□ TLD </v>
      </c>
      <c r="CH13" s="982"/>
      <c r="CI13" s="982"/>
      <c r="CJ13" s="983"/>
      <c r="CK13" s="4"/>
      <c r="CL13" s="4"/>
    </row>
    <row r="14" spans="1:102" ht="15" customHeight="1">
      <c r="A14" s="783"/>
      <c r="B14" s="671"/>
      <c r="C14" s="671"/>
      <c r="D14" s="671"/>
      <c r="E14" s="671"/>
      <c r="F14" s="671"/>
      <c r="G14" s="671"/>
      <c r="H14" s="671"/>
      <c r="I14" s="671"/>
      <c r="J14" s="671"/>
      <c r="K14" s="671"/>
      <c r="L14" s="671"/>
      <c r="M14" s="671"/>
      <c r="N14" s="671"/>
      <c r="O14" s="671"/>
      <c r="P14" s="671"/>
      <c r="Q14" s="671"/>
      <c r="R14" s="753"/>
      <c r="S14" s="593" t="str">
        <f>指定登録依頼書①!S14</f>
        <v>□ 女（F）</v>
      </c>
      <c r="T14" s="594"/>
      <c r="U14" s="594"/>
      <c r="V14" s="594"/>
      <c r="W14" s="595"/>
      <c r="X14" s="219"/>
      <c r="Y14" s="87"/>
      <c r="Z14" s="87"/>
      <c r="AB14" s="69"/>
      <c r="AC14" s="69"/>
      <c r="AD14" s="69"/>
      <c r="AE14" s="69"/>
      <c r="AF14" s="69"/>
      <c r="AG14" s="87"/>
      <c r="AH14" s="87"/>
      <c r="AI14" s="87"/>
      <c r="AJ14" s="220"/>
      <c r="AK14" s="8"/>
      <c r="AL14" s="4"/>
      <c r="AM14" s="4"/>
      <c r="AN14" s="4"/>
      <c r="AO14" s="4"/>
      <c r="AP14" s="4"/>
      <c r="AQ14" s="4"/>
      <c r="AR14" s="4"/>
      <c r="AS14" s="4"/>
      <c r="AT14" s="4"/>
      <c r="AU14" s="4"/>
      <c r="AV14" s="4"/>
      <c r="AW14" s="4"/>
      <c r="AX14" s="4"/>
      <c r="AY14" s="4"/>
      <c r="AZ14" s="224"/>
      <c r="BA14" s="4"/>
      <c r="BB14" s="4"/>
      <c r="BC14" s="4"/>
      <c r="BD14" s="4"/>
      <c r="BE14" s="4"/>
      <c r="BF14" s="4"/>
      <c r="BG14" s="4"/>
      <c r="BH14" s="4"/>
      <c r="BI14" s="4"/>
      <c r="BJ14" s="4"/>
      <c r="BK14" s="4"/>
      <c r="BL14" s="4"/>
      <c r="BM14" s="104"/>
      <c r="BN14" s="4"/>
      <c r="BO14" s="973" t="str">
        <f>入力シート!AE67</f>
        <v/>
      </c>
      <c r="BP14" s="973"/>
      <c r="BQ14" s="973"/>
      <c r="BR14" s="973"/>
      <c r="BS14" s="36" t="s">
        <v>15</v>
      </c>
      <c r="BT14" s="686" t="str">
        <f>入力シート!AC67 &amp; ""</f>
        <v/>
      </c>
      <c r="BU14" s="686"/>
      <c r="BV14" s="685" t="s">
        <v>156</v>
      </c>
      <c r="BW14" s="686" t="str">
        <f>入力シート!AD67 &amp; ""</f>
        <v/>
      </c>
      <c r="BX14" s="686"/>
      <c r="BY14" s="685" t="s">
        <v>157</v>
      </c>
      <c r="BZ14" s="104"/>
      <c r="CA14" s="624" t="s">
        <v>125</v>
      </c>
      <c r="CB14" s="624"/>
      <c r="CC14" s="993" t="str">
        <f>IF(ISNUMBER(入力シート!G70),入力シート!G70,入力シート!G70&amp;"")</f>
        <v>-</v>
      </c>
      <c r="CD14" s="993"/>
      <c r="CE14" s="993"/>
      <c r="CF14" s="993"/>
      <c r="CG14" s="982" t="str">
        <f>IF(入力シート!AC71,"■","□") &amp; " 計算"</f>
        <v>■ 計算</v>
      </c>
      <c r="CH14" s="982"/>
      <c r="CI14" s="982"/>
      <c r="CJ14" s="983"/>
      <c r="CK14" s="4"/>
      <c r="CL14" s="4"/>
    </row>
    <row r="15" spans="1:102" ht="15" customHeight="1" thickBot="1">
      <c r="A15" s="784"/>
      <c r="B15" s="673"/>
      <c r="C15" s="673"/>
      <c r="D15" s="673"/>
      <c r="E15" s="673"/>
      <c r="F15" s="673"/>
      <c r="G15" s="673"/>
      <c r="H15" s="673"/>
      <c r="I15" s="673"/>
      <c r="J15" s="673"/>
      <c r="K15" s="673"/>
      <c r="L15" s="673"/>
      <c r="M15" s="673"/>
      <c r="N15" s="673"/>
      <c r="O15" s="673"/>
      <c r="P15" s="673"/>
      <c r="Q15" s="673"/>
      <c r="R15" s="770"/>
      <c r="S15" s="596"/>
      <c r="T15" s="597"/>
      <c r="U15" s="597"/>
      <c r="V15" s="597"/>
      <c r="W15" s="598"/>
      <c r="X15" s="6"/>
      <c r="Y15" s="7"/>
      <c r="Z15" s="7"/>
      <c r="AA15" s="10"/>
      <c r="AB15" s="111"/>
      <c r="AC15" s="111"/>
      <c r="AD15" s="111"/>
      <c r="AE15" s="111"/>
      <c r="AF15" s="111"/>
      <c r="AG15" s="7"/>
      <c r="AH15" s="7"/>
      <c r="AI15" s="7"/>
      <c r="AJ15" s="19"/>
      <c r="AK15" s="5"/>
      <c r="AL15" s="106"/>
      <c r="AM15" s="106"/>
      <c r="AN15" s="106"/>
      <c r="AO15" s="106"/>
      <c r="AP15" s="106"/>
      <c r="AQ15" s="106"/>
      <c r="AR15" s="106"/>
      <c r="AS15" s="106"/>
      <c r="AT15" s="106"/>
      <c r="AU15" s="106"/>
      <c r="AV15" s="106"/>
      <c r="AW15" s="106"/>
      <c r="AX15" s="106"/>
      <c r="AY15" s="106"/>
      <c r="AZ15" s="23"/>
      <c r="BA15" s="58"/>
      <c r="BB15" s="106"/>
      <c r="BC15" s="106"/>
      <c r="BD15" s="106"/>
      <c r="BE15" s="106"/>
      <c r="BF15" s="106"/>
      <c r="BG15" s="106"/>
      <c r="BH15" s="106"/>
      <c r="BI15" s="106"/>
      <c r="BJ15" s="106"/>
      <c r="BK15" s="106"/>
      <c r="BL15" s="106"/>
      <c r="BM15" s="105"/>
      <c r="BN15" s="5"/>
      <c r="BO15" s="611" t="str">
        <f>入力シート!AE67</f>
        <v/>
      </c>
      <c r="BP15" s="611"/>
      <c r="BQ15" s="611"/>
      <c r="BR15" s="611"/>
      <c r="BS15" s="611"/>
      <c r="BT15" s="687"/>
      <c r="BU15" s="687"/>
      <c r="BV15" s="688"/>
      <c r="BW15" s="687"/>
      <c r="BX15" s="687"/>
      <c r="BY15" s="688"/>
      <c r="BZ15" s="105"/>
      <c r="CA15" s="992"/>
      <c r="CB15" s="992"/>
      <c r="CC15" s="994"/>
      <c r="CD15" s="994"/>
      <c r="CE15" s="994"/>
      <c r="CF15" s="994"/>
      <c r="CG15" s="984"/>
      <c r="CH15" s="984"/>
      <c r="CI15" s="984"/>
      <c r="CJ15" s="985"/>
      <c r="CK15" s="4"/>
      <c r="CL15" s="4"/>
    </row>
    <row r="16" spans="1:102" ht="15" customHeight="1" thickTop="1">
      <c r="A16" s="126"/>
      <c r="B16" s="823" t="s">
        <v>161</v>
      </c>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3"/>
      <c r="AY16" s="823"/>
      <c r="AZ16" s="824"/>
      <c r="BA16" s="660" t="s">
        <v>127</v>
      </c>
      <c r="BB16" s="661"/>
      <c r="BC16" s="661"/>
      <c r="BD16" s="661"/>
      <c r="BE16" s="661"/>
      <c r="BF16" s="661"/>
      <c r="BG16" s="661"/>
      <c r="BH16" s="661"/>
      <c r="BI16" s="661"/>
      <c r="BJ16" s="661"/>
      <c r="BK16" s="661"/>
      <c r="BL16" s="661"/>
      <c r="BM16" s="661"/>
      <c r="BN16" s="661"/>
      <c r="BO16" s="661"/>
      <c r="BP16" s="661"/>
      <c r="BQ16" s="661"/>
      <c r="BR16" s="661"/>
      <c r="BS16" s="661"/>
      <c r="BT16" s="661"/>
      <c r="BU16" s="661"/>
      <c r="BV16" s="661"/>
      <c r="BW16" s="661"/>
      <c r="BX16" s="661"/>
      <c r="BY16" s="661"/>
      <c r="BZ16" s="661"/>
      <c r="CA16" s="674" t="s">
        <v>162</v>
      </c>
      <c r="CB16" s="675"/>
      <c r="CC16" s="675"/>
      <c r="CD16" s="675"/>
      <c r="CE16" s="675"/>
      <c r="CF16" s="675"/>
      <c r="CG16" s="675"/>
      <c r="CH16" s="675"/>
      <c r="CI16" s="675"/>
      <c r="CJ16" s="676"/>
      <c r="CK16" s="9"/>
      <c r="CL16" s="9"/>
      <c r="CM16" s="9"/>
      <c r="CN16" s="9"/>
      <c r="CO16" s="9"/>
      <c r="CP16" s="9"/>
      <c r="CQ16" s="9"/>
      <c r="CR16" s="9"/>
      <c r="CS16" s="9"/>
      <c r="CT16" s="9"/>
      <c r="CU16" s="9"/>
      <c r="CV16" s="9"/>
      <c r="CW16" s="9"/>
      <c r="CX16" s="9"/>
    </row>
    <row r="17" spans="1:102" ht="15" customHeight="1">
      <c r="A17" s="126"/>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6"/>
      <c r="BA17" s="670" t="str">
        <f>指定登録依頼書①!BA17</f>
        <v>Ｃｏ６０第１照射棟.  被ばく管理担当課用記号：A</v>
      </c>
      <c r="BB17" s="671"/>
      <c r="BC17" s="671"/>
      <c r="BD17" s="671"/>
      <c r="BE17" s="671"/>
      <c r="BF17" s="671"/>
      <c r="BG17" s="671"/>
      <c r="BH17" s="671"/>
      <c r="BI17" s="671"/>
      <c r="BJ17" s="671"/>
      <c r="BK17" s="671"/>
      <c r="BL17" s="671"/>
      <c r="BM17" s="671"/>
      <c r="BN17" s="671"/>
      <c r="BO17" s="671"/>
      <c r="BP17" s="671"/>
      <c r="BQ17" s="671"/>
      <c r="BR17" s="671"/>
      <c r="BS17" s="671"/>
      <c r="BT17" s="671"/>
      <c r="BU17" s="671"/>
      <c r="BV17" s="671"/>
      <c r="BW17" s="671"/>
      <c r="BX17" s="671"/>
      <c r="BY17" s="671"/>
      <c r="BZ17" s="671"/>
      <c r="CA17" s="677"/>
      <c r="CB17" s="678"/>
      <c r="CC17" s="678"/>
      <c r="CD17" s="678"/>
      <c r="CE17" s="678"/>
      <c r="CF17" s="678"/>
      <c r="CG17" s="678"/>
      <c r="CH17" s="678"/>
      <c r="CI17" s="678"/>
      <c r="CJ17" s="679"/>
      <c r="CK17" s="9"/>
      <c r="CL17" s="9"/>
      <c r="CM17" s="9"/>
      <c r="CN17" s="9"/>
      <c r="CO17" s="9"/>
      <c r="CP17" s="9"/>
      <c r="CQ17" s="9"/>
      <c r="CR17" s="9"/>
      <c r="CS17" s="9"/>
      <c r="CT17" s="9"/>
      <c r="CU17" s="9"/>
      <c r="CV17" s="9"/>
      <c r="CW17" s="9"/>
      <c r="CX17" s="9"/>
    </row>
    <row r="18" spans="1:102" ht="15" customHeight="1" thickBot="1">
      <c r="A18" s="12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827"/>
      <c r="AZ18" s="828"/>
      <c r="BA18" s="672"/>
      <c r="BB18" s="673"/>
      <c r="BC18" s="673"/>
      <c r="BD18" s="673"/>
      <c r="BE18" s="673"/>
      <c r="BF18" s="673"/>
      <c r="BG18" s="673"/>
      <c r="BH18" s="673"/>
      <c r="BI18" s="673"/>
      <c r="BJ18" s="673"/>
      <c r="BK18" s="673"/>
      <c r="BL18" s="673"/>
      <c r="BM18" s="673"/>
      <c r="BN18" s="673"/>
      <c r="BO18" s="673"/>
      <c r="BP18" s="673"/>
      <c r="BQ18" s="673"/>
      <c r="BR18" s="673"/>
      <c r="BS18" s="673"/>
      <c r="BT18" s="673"/>
      <c r="BU18" s="673"/>
      <c r="BV18" s="673"/>
      <c r="BW18" s="673"/>
      <c r="BX18" s="673"/>
      <c r="BY18" s="673"/>
      <c r="BZ18" s="673"/>
      <c r="CA18" s="680"/>
      <c r="CB18" s="681"/>
      <c r="CC18" s="681"/>
      <c r="CD18" s="681"/>
      <c r="CE18" s="681"/>
      <c r="CF18" s="681"/>
      <c r="CG18" s="681"/>
      <c r="CH18" s="681"/>
      <c r="CI18" s="681"/>
      <c r="CJ18" s="682"/>
      <c r="CK18" s="9"/>
      <c r="CL18" s="9"/>
      <c r="CM18" s="9"/>
      <c r="CN18" s="9"/>
      <c r="CO18" s="9"/>
      <c r="CP18" s="9"/>
      <c r="CQ18" s="9"/>
      <c r="CR18" s="9"/>
      <c r="CS18" s="9"/>
      <c r="CT18" s="9"/>
      <c r="CU18" s="9"/>
      <c r="CV18" s="9"/>
      <c r="CW18" s="9"/>
      <c r="CX18" s="9"/>
    </row>
    <row r="19" spans="1:102" ht="15" customHeight="1" thickTop="1">
      <c r="A19" s="785" t="s">
        <v>164</v>
      </c>
      <c r="B19" s="786"/>
      <c r="C19" s="831" t="s">
        <v>165</v>
      </c>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3"/>
      <c r="BA19" s="660" t="s">
        <v>166</v>
      </c>
      <c r="BB19" s="661"/>
      <c r="BC19" s="661"/>
      <c r="BD19" s="661"/>
      <c r="BE19" s="661"/>
      <c r="BF19" s="661"/>
      <c r="BG19" s="661"/>
      <c r="BH19" s="661"/>
      <c r="BI19" s="661"/>
      <c r="BJ19" s="661"/>
      <c r="BK19" s="661"/>
      <c r="BL19" s="661"/>
      <c r="BM19" s="661"/>
      <c r="BN19" s="661"/>
      <c r="BO19" s="661"/>
      <c r="BP19" s="661"/>
      <c r="BQ19" s="661"/>
      <c r="BR19" s="661"/>
      <c r="BS19" s="661"/>
      <c r="BT19" s="606"/>
      <c r="BU19" s="738" t="s">
        <v>129</v>
      </c>
      <c r="BV19" s="739"/>
      <c r="BW19" s="739"/>
      <c r="BX19" s="739"/>
      <c r="BY19" s="739"/>
      <c r="BZ19" s="739"/>
      <c r="CA19" s="707" t="s">
        <v>167</v>
      </c>
      <c r="CB19" s="708"/>
      <c r="CC19" s="708"/>
      <c r="CD19" s="708"/>
      <c r="CE19" s="708"/>
      <c r="CF19" s="708"/>
      <c r="CG19" s="708"/>
      <c r="CH19" s="708"/>
      <c r="CI19" s="708"/>
      <c r="CJ19" s="709"/>
      <c r="CK19" s="9"/>
      <c r="CL19" s="9"/>
      <c r="CM19" s="9"/>
      <c r="CN19" s="9"/>
      <c r="CO19" s="9"/>
      <c r="CP19" s="9"/>
      <c r="CQ19" s="9"/>
      <c r="CR19" s="9"/>
      <c r="CS19" s="9"/>
      <c r="CT19" s="9"/>
      <c r="CU19" s="9"/>
      <c r="CV19" s="9"/>
      <c r="CW19" s="9"/>
      <c r="CX19" s="9"/>
    </row>
    <row r="20" spans="1:102" ht="15" customHeight="1">
      <c r="A20" s="787"/>
      <c r="B20" s="788"/>
      <c r="C20" s="752" t="str">
        <f>指定登録依頼書①!C20</f>
        <v>　</v>
      </c>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1"/>
      <c r="AZ20" s="789"/>
      <c r="BA20" s="670" t="str">
        <f>指定登録依頼書①!BA20</f>
        <v/>
      </c>
      <c r="BB20" s="671"/>
      <c r="BC20" s="671"/>
      <c r="BD20" s="671"/>
      <c r="BE20" s="671"/>
      <c r="BF20" s="671"/>
      <c r="BG20" s="671"/>
      <c r="BH20" s="671"/>
      <c r="BI20" s="671"/>
      <c r="BJ20" s="671"/>
      <c r="BK20" s="671"/>
      <c r="BL20" s="671"/>
      <c r="BM20" s="671"/>
      <c r="BN20" s="671"/>
      <c r="BO20" s="671"/>
      <c r="BP20" s="671"/>
      <c r="BQ20" s="671"/>
      <c r="BR20" s="671"/>
      <c r="BS20" s="671"/>
      <c r="BT20" s="753"/>
      <c r="BU20" s="593" t="s">
        <v>168</v>
      </c>
      <c r="BV20" s="594"/>
      <c r="BW20" s="594"/>
      <c r="BX20" s="594"/>
      <c r="BY20" s="594"/>
      <c r="BZ20" s="594"/>
      <c r="CA20" s="704" t="s">
        <v>169</v>
      </c>
      <c r="CB20" s="699"/>
      <c r="CC20" s="699"/>
      <c r="CD20" s="699"/>
      <c r="CE20" s="700"/>
      <c r="CF20" s="448"/>
      <c r="CG20" s="358"/>
      <c r="CH20" s="358"/>
      <c r="CI20" s="358"/>
      <c r="CJ20" s="683"/>
      <c r="CK20" s="31"/>
      <c r="CL20" s="31"/>
      <c r="CM20" s="31"/>
      <c r="CN20" s="31"/>
      <c r="CO20" s="31"/>
      <c r="CP20" s="31"/>
      <c r="CQ20" s="31"/>
      <c r="CR20" s="31"/>
      <c r="CS20" s="31"/>
      <c r="CT20" s="31"/>
      <c r="CU20" s="31"/>
      <c r="CV20" s="31"/>
      <c r="CW20" s="31"/>
      <c r="CX20" s="31"/>
    </row>
    <row r="21" spans="1:102" ht="15" customHeight="1">
      <c r="A21" s="787"/>
      <c r="B21" s="788"/>
      <c r="C21" s="829"/>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830"/>
      <c r="BA21" s="670"/>
      <c r="BB21" s="671"/>
      <c r="BC21" s="671"/>
      <c r="BD21" s="671"/>
      <c r="BE21" s="671"/>
      <c r="BF21" s="671"/>
      <c r="BG21" s="671"/>
      <c r="BH21" s="671"/>
      <c r="BI21" s="671"/>
      <c r="BJ21" s="671"/>
      <c r="BK21" s="671"/>
      <c r="BL21" s="671"/>
      <c r="BM21" s="671"/>
      <c r="BN21" s="671"/>
      <c r="BO21" s="671"/>
      <c r="BP21" s="671"/>
      <c r="BQ21" s="671"/>
      <c r="BR21" s="671"/>
      <c r="BS21" s="671"/>
      <c r="BT21" s="753"/>
      <c r="BU21" s="705" t="str">
        <f>指定登録依頼書①!BU21</f>
        <v>A</v>
      </c>
      <c r="BV21" s="686"/>
      <c r="BW21" s="686"/>
      <c r="BX21" s="686"/>
      <c r="BY21" s="686"/>
      <c r="BZ21" s="686"/>
      <c r="CA21" s="701"/>
      <c r="CB21" s="702"/>
      <c r="CC21" s="702"/>
      <c r="CD21" s="702"/>
      <c r="CE21" s="703"/>
      <c r="CF21" s="326"/>
      <c r="CG21" s="327"/>
      <c r="CH21" s="327"/>
      <c r="CI21" s="327"/>
      <c r="CJ21" s="684"/>
      <c r="CK21" s="31"/>
      <c r="CL21" s="31"/>
      <c r="CM21" s="31"/>
      <c r="CN21" s="31"/>
      <c r="CO21" s="31"/>
      <c r="CP21" s="31"/>
      <c r="CQ21" s="31"/>
      <c r="CR21" s="31"/>
      <c r="CS21" s="31"/>
      <c r="CT21" s="31"/>
      <c r="CU21" s="31"/>
      <c r="CV21" s="31"/>
      <c r="CW21" s="31"/>
      <c r="CX21" s="31"/>
    </row>
    <row r="22" spans="1:102" ht="15" customHeight="1">
      <c r="A22" s="787"/>
      <c r="B22" s="788"/>
      <c r="C22" s="590" t="s">
        <v>170</v>
      </c>
      <c r="D22" s="591"/>
      <c r="E22" s="591"/>
      <c r="F22" s="101" t="s">
        <v>171</v>
      </c>
      <c r="G22" s="793" t="str">
        <f>指定登録依頼書①!G22</f>
        <v/>
      </c>
      <c r="H22" s="793"/>
      <c r="I22" s="793"/>
      <c r="J22" s="101" t="s">
        <v>34</v>
      </c>
      <c r="K22" s="793" t="str">
        <f>指定登録依頼書①!K22</f>
        <v/>
      </c>
      <c r="L22" s="793"/>
      <c r="M22" s="793"/>
      <c r="N22" s="793"/>
      <c r="O22" s="102"/>
      <c r="P22" s="102"/>
      <c r="Q22" s="102"/>
      <c r="R22" s="102"/>
      <c r="S22" s="102"/>
      <c r="T22" s="102"/>
      <c r="U22" s="102"/>
      <c r="V22" s="102"/>
      <c r="W22" s="102"/>
      <c r="X22" s="102"/>
      <c r="Y22" s="102"/>
      <c r="Z22" s="102"/>
      <c r="AA22" s="102"/>
      <c r="AB22" s="102"/>
      <c r="AC22" s="102"/>
      <c r="AD22" s="102"/>
      <c r="AE22" s="102"/>
      <c r="AF22" s="102"/>
      <c r="AG22" s="591" t="s">
        <v>172</v>
      </c>
      <c r="AH22" s="591"/>
      <c r="AI22" s="591"/>
      <c r="AJ22" s="591"/>
      <c r="AK22" s="793" t="str">
        <f>指定登録依頼書①!AK22</f>
        <v/>
      </c>
      <c r="AL22" s="793"/>
      <c r="AM22" s="793"/>
      <c r="AN22" s="793"/>
      <c r="AO22" s="793"/>
      <c r="AP22" s="101" t="s">
        <v>37</v>
      </c>
      <c r="AQ22" s="793" t="str">
        <f>指定登録依頼書①!AQ22</f>
        <v/>
      </c>
      <c r="AR22" s="793"/>
      <c r="AS22" s="793"/>
      <c r="AT22" s="101" t="s">
        <v>38</v>
      </c>
      <c r="AU22" s="793" t="str">
        <f>指定登録依頼書①!AU22</f>
        <v/>
      </c>
      <c r="AV22" s="793"/>
      <c r="AW22" s="793"/>
      <c r="AX22" s="793"/>
      <c r="AY22" s="793"/>
      <c r="AZ22" s="836"/>
      <c r="BA22" s="670"/>
      <c r="BB22" s="671"/>
      <c r="BC22" s="671"/>
      <c r="BD22" s="671"/>
      <c r="BE22" s="671"/>
      <c r="BF22" s="671"/>
      <c r="BG22" s="671"/>
      <c r="BH22" s="671"/>
      <c r="BI22" s="671"/>
      <c r="BJ22" s="671"/>
      <c r="BK22" s="671"/>
      <c r="BL22" s="671"/>
      <c r="BM22" s="671"/>
      <c r="BN22" s="671"/>
      <c r="BO22" s="671"/>
      <c r="BP22" s="671"/>
      <c r="BQ22" s="671"/>
      <c r="BR22" s="671"/>
      <c r="BS22" s="671"/>
      <c r="BT22" s="753"/>
      <c r="BU22" s="705"/>
      <c r="BV22" s="686"/>
      <c r="BW22" s="686"/>
      <c r="BX22" s="686"/>
      <c r="BY22" s="686"/>
      <c r="BZ22" s="686"/>
      <c r="CA22" s="698" t="s">
        <v>173</v>
      </c>
      <c r="CB22" s="699"/>
      <c r="CC22" s="699"/>
      <c r="CD22" s="699"/>
      <c r="CE22" s="700"/>
      <c r="CF22" s="744"/>
      <c r="CG22" s="678"/>
      <c r="CH22" s="644" t="s">
        <v>174</v>
      </c>
      <c r="CI22" s="678"/>
      <c r="CJ22" s="679"/>
      <c r="CK22" s="9"/>
      <c r="CL22" s="9"/>
      <c r="CM22" s="9"/>
      <c r="CN22" s="9"/>
      <c r="CO22" s="9"/>
      <c r="CP22" s="9"/>
      <c r="CR22" s="9"/>
      <c r="CS22" s="9"/>
      <c r="CT22" s="9"/>
      <c r="CU22" s="9"/>
      <c r="CV22" s="9"/>
      <c r="CW22" s="9"/>
      <c r="CX22" s="9"/>
    </row>
    <row r="23" spans="1:102" ht="15" customHeight="1">
      <c r="A23" s="811" t="s">
        <v>175</v>
      </c>
      <c r="B23" s="812"/>
      <c r="C23" s="940" t="str">
        <f>指定登録依頼書①!C23</f>
        <v/>
      </c>
      <c r="D23" s="941"/>
      <c r="E23" s="941"/>
      <c r="F23" s="941"/>
      <c r="G23" s="941"/>
      <c r="H23" s="941"/>
      <c r="I23" s="941"/>
      <c r="J23" s="941"/>
      <c r="K23" s="941"/>
      <c r="L23" s="941"/>
      <c r="M23" s="941"/>
      <c r="N23" s="941"/>
      <c r="O23" s="941"/>
      <c r="P23" s="941"/>
      <c r="Q23" s="941"/>
      <c r="R23" s="941"/>
      <c r="S23" s="941"/>
      <c r="T23" s="941"/>
      <c r="U23" s="941"/>
      <c r="V23" s="941"/>
      <c r="W23" s="941"/>
      <c r="X23" s="941"/>
      <c r="Y23" s="941"/>
      <c r="Z23" s="941"/>
      <c r="AA23" s="941"/>
      <c r="AB23" s="941"/>
      <c r="AC23" s="941"/>
      <c r="AD23" s="941"/>
      <c r="AE23" s="941"/>
      <c r="AF23" s="941"/>
      <c r="AG23" s="941"/>
      <c r="AH23" s="941"/>
      <c r="AI23" s="941"/>
      <c r="AJ23" s="941"/>
      <c r="AK23" s="941"/>
      <c r="AL23" s="941"/>
      <c r="AM23" s="941"/>
      <c r="AN23" s="941"/>
      <c r="AO23" s="941"/>
      <c r="AP23" s="941"/>
      <c r="AQ23" s="941"/>
      <c r="AR23" s="941"/>
      <c r="AS23" s="941"/>
      <c r="AT23" s="941"/>
      <c r="AU23" s="941"/>
      <c r="AV23" s="941"/>
      <c r="AW23" s="941"/>
      <c r="AX23" s="941"/>
      <c r="AY23" s="941"/>
      <c r="AZ23" s="1008"/>
      <c r="BA23" s="672"/>
      <c r="BB23" s="673"/>
      <c r="BC23" s="673"/>
      <c r="BD23" s="673"/>
      <c r="BE23" s="673"/>
      <c r="BF23" s="673"/>
      <c r="BG23" s="673"/>
      <c r="BH23" s="673"/>
      <c r="BI23" s="673"/>
      <c r="BJ23" s="673"/>
      <c r="BK23" s="673"/>
      <c r="BL23" s="673"/>
      <c r="BM23" s="673"/>
      <c r="BN23" s="673"/>
      <c r="BO23" s="673"/>
      <c r="BP23" s="673"/>
      <c r="BQ23" s="673"/>
      <c r="BR23" s="673"/>
      <c r="BS23" s="673"/>
      <c r="BT23" s="770"/>
      <c r="BU23" s="706"/>
      <c r="BV23" s="687"/>
      <c r="BW23" s="687"/>
      <c r="BX23" s="687"/>
      <c r="BY23" s="687"/>
      <c r="BZ23" s="687"/>
      <c r="CA23" s="701"/>
      <c r="CB23" s="702"/>
      <c r="CC23" s="702"/>
      <c r="CD23" s="702"/>
      <c r="CE23" s="703"/>
      <c r="CF23" s="745"/>
      <c r="CG23" s="345"/>
      <c r="CH23" s="702"/>
      <c r="CI23" s="345"/>
      <c r="CJ23" s="746"/>
      <c r="CK23" s="9"/>
      <c r="CL23" s="9"/>
      <c r="CM23" s="9"/>
      <c r="CN23" s="9"/>
      <c r="CO23" s="9"/>
      <c r="CP23" s="9"/>
      <c r="CQ23" s="9"/>
      <c r="CR23" s="9"/>
      <c r="CS23" s="9"/>
      <c r="CT23" s="9"/>
      <c r="CU23" s="9"/>
      <c r="CV23" s="9"/>
      <c r="CW23" s="9"/>
      <c r="CX23" s="9"/>
    </row>
    <row r="24" spans="1:102" ht="15" customHeight="1">
      <c r="A24" s="811"/>
      <c r="B24" s="812"/>
      <c r="C24" s="940"/>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1"/>
      <c r="AX24" s="941"/>
      <c r="AY24" s="941"/>
      <c r="AZ24" s="1008"/>
      <c r="BA24" s="660" t="s">
        <v>176</v>
      </c>
      <c r="BB24" s="661"/>
      <c r="BC24" s="661"/>
      <c r="BD24" s="661"/>
      <c r="BE24" s="661"/>
      <c r="BF24" s="661"/>
      <c r="BG24" s="661"/>
      <c r="BH24" s="661"/>
      <c r="BI24" s="661"/>
      <c r="BJ24" s="661"/>
      <c r="BK24" s="661"/>
      <c r="BL24" s="606"/>
      <c r="BM24" s="728" t="s">
        <v>177</v>
      </c>
      <c r="BN24" s="661"/>
      <c r="BO24" s="661"/>
      <c r="BP24" s="661"/>
      <c r="BQ24" s="661"/>
      <c r="BR24" s="661"/>
      <c r="BS24" s="661"/>
      <c r="BT24" s="661"/>
      <c r="BU24" s="661"/>
      <c r="BV24" s="661"/>
      <c r="BW24" s="661"/>
      <c r="BX24" s="661"/>
      <c r="BY24" s="661"/>
      <c r="BZ24" s="661"/>
      <c r="CA24" s="848" t="s">
        <v>178</v>
      </c>
      <c r="CB24" s="849"/>
      <c r="CC24" s="849"/>
      <c r="CD24" s="849"/>
      <c r="CE24" s="849"/>
      <c r="CF24" s="849"/>
      <c r="CG24" s="849"/>
      <c r="CH24" s="849"/>
      <c r="CI24" s="849"/>
      <c r="CJ24" s="850"/>
      <c r="CK24" s="9"/>
      <c r="CL24" s="9"/>
      <c r="CM24" s="9"/>
      <c r="CN24" s="9"/>
      <c r="CO24" s="9"/>
      <c r="CP24" s="9"/>
      <c r="CQ24" s="9"/>
      <c r="CR24" s="9"/>
      <c r="CS24" s="9"/>
      <c r="CT24" s="9"/>
      <c r="CU24" s="9"/>
      <c r="CV24" s="9"/>
      <c r="CW24" s="9"/>
      <c r="CX24" s="9"/>
    </row>
    <row r="25" spans="1:102" ht="15" customHeight="1">
      <c r="A25" s="811"/>
      <c r="B25" s="812"/>
      <c r="C25" s="940"/>
      <c r="D25" s="941"/>
      <c r="E25" s="941"/>
      <c r="F25" s="941"/>
      <c r="G25" s="941"/>
      <c r="H25" s="941"/>
      <c r="I25" s="941"/>
      <c r="J25" s="941"/>
      <c r="K25" s="941"/>
      <c r="L25" s="941"/>
      <c r="M25" s="941"/>
      <c r="N25" s="941"/>
      <c r="O25" s="941"/>
      <c r="P25" s="941"/>
      <c r="Q25" s="941"/>
      <c r="R25" s="941"/>
      <c r="S25" s="941"/>
      <c r="T25" s="941"/>
      <c r="U25" s="941"/>
      <c r="V25" s="941"/>
      <c r="W25" s="941"/>
      <c r="X25" s="941"/>
      <c r="Y25" s="941"/>
      <c r="Z25" s="941"/>
      <c r="AA25" s="941"/>
      <c r="AB25" s="941"/>
      <c r="AC25" s="941"/>
      <c r="AD25" s="941"/>
      <c r="AE25" s="941"/>
      <c r="AF25" s="941"/>
      <c r="AG25" s="941"/>
      <c r="AH25" s="941"/>
      <c r="AI25" s="941"/>
      <c r="AJ25" s="941"/>
      <c r="AK25" s="941"/>
      <c r="AL25" s="941"/>
      <c r="AM25" s="941"/>
      <c r="AN25" s="941"/>
      <c r="AO25" s="941"/>
      <c r="AP25" s="941"/>
      <c r="AQ25" s="941"/>
      <c r="AR25" s="941"/>
      <c r="AS25" s="941"/>
      <c r="AT25" s="941"/>
      <c r="AU25" s="941"/>
      <c r="AV25" s="941"/>
      <c r="AW25" s="941"/>
      <c r="AX25" s="941"/>
      <c r="AY25" s="941"/>
      <c r="AZ25" s="1008"/>
      <c r="BA25" s="860" t="str">
        <f>指定登録依頼書①!BA25</f>
        <v>J</v>
      </c>
      <c r="BB25" s="686"/>
      <c r="BC25" s="686"/>
      <c r="BD25" s="686"/>
      <c r="BE25" s="686"/>
      <c r="BF25" s="686"/>
      <c r="BG25" s="686"/>
      <c r="BH25" s="686"/>
      <c r="BI25" s="686"/>
      <c r="BJ25" s="686"/>
      <c r="BK25" s="686"/>
      <c r="BL25" s="861"/>
      <c r="BM25" s="705" t="str">
        <f>指定登録依頼書①!BM25</f>
        <v/>
      </c>
      <c r="BN25" s="686"/>
      <c r="BO25" s="686"/>
      <c r="BP25" s="686"/>
      <c r="BQ25" s="686"/>
      <c r="BR25" s="686"/>
      <c r="BS25" s="686"/>
      <c r="BT25" s="686"/>
      <c r="BU25" s="686"/>
      <c r="BV25" s="686"/>
      <c r="BW25" s="686"/>
      <c r="BX25" s="686"/>
      <c r="BY25" s="686"/>
      <c r="BZ25" s="686"/>
      <c r="CA25" s="740"/>
      <c r="CB25" s="741"/>
      <c r="CC25" s="741"/>
      <c r="CD25" s="741"/>
      <c r="CE25" s="741"/>
      <c r="CF25" s="741"/>
      <c r="CG25" s="741"/>
      <c r="CH25" s="741"/>
      <c r="CI25" s="741"/>
      <c r="CJ25" s="834"/>
      <c r="CK25" s="29"/>
      <c r="CL25" s="29"/>
      <c r="CN25" s="29"/>
      <c r="CO25" s="29"/>
      <c r="CP25" s="29"/>
      <c r="CR25" s="29"/>
      <c r="CS25" s="29"/>
      <c r="CT25" s="29"/>
      <c r="CU25" s="9"/>
      <c r="CV25" s="9"/>
      <c r="CW25" s="9"/>
      <c r="CX25" s="9"/>
    </row>
    <row r="26" spans="1:102" ht="15" customHeight="1" thickBot="1">
      <c r="A26" s="1016" t="s">
        <v>73</v>
      </c>
      <c r="B26" s="1017"/>
      <c r="C26" s="1009"/>
      <c r="D26" s="1010"/>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c r="AL26" s="1010"/>
      <c r="AM26" s="1010"/>
      <c r="AN26" s="1010"/>
      <c r="AO26" s="1010"/>
      <c r="AP26" s="1010"/>
      <c r="AQ26" s="1010"/>
      <c r="AR26" s="1010"/>
      <c r="AS26" s="1010"/>
      <c r="AT26" s="1010"/>
      <c r="AU26" s="1010"/>
      <c r="AV26" s="1010"/>
      <c r="AW26" s="1010"/>
      <c r="AX26" s="1010"/>
      <c r="AY26" s="1010"/>
      <c r="AZ26" s="1011"/>
      <c r="BA26" s="860"/>
      <c r="BB26" s="686"/>
      <c r="BC26" s="686"/>
      <c r="BD26" s="686"/>
      <c r="BE26" s="686"/>
      <c r="BF26" s="686"/>
      <c r="BG26" s="686"/>
      <c r="BH26" s="686"/>
      <c r="BI26" s="686"/>
      <c r="BJ26" s="686"/>
      <c r="BK26" s="686"/>
      <c r="BL26" s="861"/>
      <c r="BM26" s="705"/>
      <c r="BN26" s="686"/>
      <c r="BO26" s="686"/>
      <c r="BP26" s="686"/>
      <c r="BQ26" s="686"/>
      <c r="BR26" s="686"/>
      <c r="BS26" s="686"/>
      <c r="BT26" s="686"/>
      <c r="BU26" s="686"/>
      <c r="BV26" s="686"/>
      <c r="BW26" s="686"/>
      <c r="BX26" s="686"/>
      <c r="BY26" s="686"/>
      <c r="BZ26" s="686"/>
      <c r="CA26" s="742"/>
      <c r="CB26" s="743"/>
      <c r="CC26" s="743"/>
      <c r="CD26" s="743"/>
      <c r="CE26" s="743"/>
      <c r="CF26" s="743"/>
      <c r="CG26" s="743"/>
      <c r="CH26" s="743"/>
      <c r="CI26" s="743"/>
      <c r="CJ26" s="835"/>
      <c r="CK26" s="29"/>
      <c r="CL26" s="29"/>
      <c r="CM26" s="29"/>
      <c r="CN26" s="29"/>
      <c r="CO26" s="29"/>
      <c r="CP26" s="29"/>
      <c r="CQ26" s="29"/>
      <c r="CR26" s="29"/>
      <c r="CS26" s="29"/>
      <c r="CT26" s="29"/>
      <c r="CU26" s="9"/>
      <c r="CV26" s="9"/>
      <c r="CW26" s="9"/>
      <c r="CX26" s="9"/>
    </row>
    <row r="27" spans="1:102" ht="15" customHeight="1" thickTop="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22"/>
      <c r="BA27" s="1032" t="s">
        <v>131</v>
      </c>
      <c r="BB27" s="675"/>
      <c r="BC27" s="675"/>
      <c r="BD27" s="675"/>
      <c r="BE27" s="675"/>
      <c r="BF27" s="675"/>
      <c r="BG27" s="675"/>
      <c r="BH27" s="675"/>
      <c r="BI27" s="675"/>
      <c r="BJ27" s="675"/>
      <c r="BK27" s="675"/>
      <c r="BL27" s="1033"/>
      <c r="BM27" s="1034" t="s">
        <v>129</v>
      </c>
      <c r="BN27" s="675"/>
      <c r="BO27" s="675"/>
      <c r="BP27" s="675"/>
      <c r="BQ27" s="675"/>
      <c r="BR27" s="675"/>
      <c r="BS27" s="675"/>
      <c r="BT27" s="675"/>
      <c r="BU27" s="675"/>
      <c r="BV27" s="675"/>
      <c r="BW27" s="675"/>
      <c r="BX27" s="675"/>
      <c r="BY27" s="675"/>
      <c r="BZ27" s="1033"/>
      <c r="CA27" s="1038" t="s">
        <v>133</v>
      </c>
      <c r="CB27" s="1039"/>
      <c r="CC27" s="1039"/>
      <c r="CD27" s="1039"/>
      <c r="CE27" s="1039"/>
      <c r="CF27" s="1039"/>
      <c r="CG27" s="1039"/>
      <c r="CH27" s="1039"/>
      <c r="CI27" s="1039"/>
      <c r="CJ27" s="1040"/>
      <c r="CK27" s="9"/>
      <c r="CL27" s="9"/>
      <c r="CM27" s="9"/>
      <c r="CN27" s="9"/>
      <c r="CO27" s="9"/>
      <c r="CP27" s="9"/>
      <c r="CQ27" s="9"/>
      <c r="CR27" s="9"/>
      <c r="CS27" s="9"/>
      <c r="CT27" s="9"/>
      <c r="CU27" s="9"/>
      <c r="CV27" s="9"/>
      <c r="CW27" s="9"/>
      <c r="CX27" s="9"/>
    </row>
    <row r="28" spans="1:102" ht="18.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22"/>
      <c r="BA28" s="1035" t="s">
        <v>188</v>
      </c>
      <c r="BB28" s="849"/>
      <c r="BC28" s="849"/>
      <c r="BD28" s="849"/>
      <c r="BE28" s="849"/>
      <c r="BF28" s="914"/>
      <c r="BG28" s="915" t="s">
        <v>189</v>
      </c>
      <c r="BH28" s="849"/>
      <c r="BI28" s="849"/>
      <c r="BJ28" s="849"/>
      <c r="BK28" s="849"/>
      <c r="BL28" s="916"/>
      <c r="BM28" s="908" t="s">
        <v>190</v>
      </c>
      <c r="BN28" s="909"/>
      <c r="BO28" s="909"/>
      <c r="BP28" s="909"/>
      <c r="BQ28" s="909"/>
      <c r="BR28" s="909"/>
      <c r="BS28" s="909"/>
      <c r="BT28" s="897" t="s">
        <v>191</v>
      </c>
      <c r="BU28" s="897"/>
      <c r="BV28" s="897"/>
      <c r="BW28" s="897"/>
      <c r="BX28" s="897"/>
      <c r="BY28" s="897"/>
      <c r="BZ28" s="898"/>
      <c r="CA28" s="851" t="s">
        <v>192</v>
      </c>
      <c r="CB28" s="852"/>
      <c r="CC28" s="852"/>
      <c r="CD28" s="852"/>
      <c r="CE28" s="852"/>
      <c r="CF28" s="852"/>
      <c r="CG28" s="852"/>
      <c r="CH28" s="852"/>
      <c r="CI28" s="852"/>
      <c r="CJ28" s="853"/>
      <c r="CK28" s="30"/>
      <c r="CL28" s="30"/>
      <c r="CM28" s="30"/>
      <c r="CN28" s="30"/>
      <c r="CO28" s="30"/>
      <c r="CP28" s="30"/>
      <c r="CQ28" s="30"/>
      <c r="CR28" s="30"/>
      <c r="CS28" s="30"/>
      <c r="CT28" s="30"/>
      <c r="CU28" s="30"/>
      <c r="CV28" s="30"/>
      <c r="CW28" s="30"/>
      <c r="CX28" s="30"/>
    </row>
    <row r="29" spans="1:102"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22"/>
      <c r="BA29" s="1036" t="s">
        <v>196</v>
      </c>
      <c r="BB29" s="918"/>
      <c r="BC29" s="918"/>
      <c r="BD29" s="918"/>
      <c r="BE29" s="918"/>
      <c r="BF29" s="918"/>
      <c r="BG29" s="921" t="s">
        <v>197</v>
      </c>
      <c r="BH29" s="918"/>
      <c r="BI29" s="918"/>
      <c r="BJ29" s="918"/>
      <c r="BK29" s="918"/>
      <c r="BL29" s="922"/>
      <c r="BM29" s="910"/>
      <c r="BN29" s="911"/>
      <c r="BO29" s="911"/>
      <c r="BP29" s="911"/>
      <c r="BQ29" s="911"/>
      <c r="BR29" s="911"/>
      <c r="BS29" s="911"/>
      <c r="BT29" s="899"/>
      <c r="BU29" s="899"/>
      <c r="BV29" s="899"/>
      <c r="BW29" s="899"/>
      <c r="BX29" s="899"/>
      <c r="BY29" s="899"/>
      <c r="BZ29" s="900"/>
      <c r="CA29" s="854"/>
      <c r="CB29" s="855"/>
      <c r="CC29" s="855"/>
      <c r="CD29" s="855"/>
      <c r="CE29" s="855"/>
      <c r="CF29" s="855"/>
      <c r="CG29" s="855"/>
      <c r="CH29" s="855"/>
      <c r="CI29" s="855"/>
      <c r="CJ29" s="856"/>
      <c r="CK29" s="30"/>
      <c r="CL29" s="30"/>
      <c r="CM29" s="30"/>
      <c r="CN29" s="30"/>
      <c r="CO29" s="30"/>
      <c r="CP29" s="30"/>
      <c r="CQ29" s="30"/>
      <c r="CR29" s="30"/>
      <c r="CS29" s="30"/>
      <c r="CT29" s="30"/>
      <c r="CU29" s="30"/>
      <c r="CV29" s="30"/>
      <c r="CW29" s="30"/>
      <c r="CX29" s="30"/>
    </row>
    <row r="30" spans="1:102" ht="18.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22"/>
      <c r="BA30" s="1036"/>
      <c r="BB30" s="918"/>
      <c r="BC30" s="918"/>
      <c r="BD30" s="918"/>
      <c r="BE30" s="918"/>
      <c r="BF30" s="918"/>
      <c r="BG30" s="918"/>
      <c r="BH30" s="918"/>
      <c r="BI30" s="918"/>
      <c r="BJ30" s="918"/>
      <c r="BK30" s="918"/>
      <c r="BL30" s="922"/>
      <c r="BM30" s="910"/>
      <c r="BN30" s="911"/>
      <c r="BO30" s="911"/>
      <c r="BP30" s="911"/>
      <c r="BQ30" s="911"/>
      <c r="BR30" s="911"/>
      <c r="BS30" s="911"/>
      <c r="BT30" s="899"/>
      <c r="BU30" s="899"/>
      <c r="BV30" s="899"/>
      <c r="BW30" s="899"/>
      <c r="BX30" s="899"/>
      <c r="BY30" s="899"/>
      <c r="BZ30" s="900"/>
      <c r="CA30" s="854"/>
      <c r="CB30" s="855"/>
      <c r="CC30" s="855"/>
      <c r="CD30" s="855"/>
      <c r="CE30" s="855"/>
      <c r="CF30" s="855"/>
      <c r="CG30" s="855"/>
      <c r="CH30" s="855"/>
      <c r="CI30" s="855"/>
      <c r="CJ30" s="856"/>
      <c r="CK30" s="30"/>
      <c r="CL30" s="30"/>
      <c r="CM30" s="30"/>
      <c r="CN30" s="30"/>
      <c r="CO30" s="30"/>
      <c r="CP30" s="30"/>
      <c r="CQ30" s="30"/>
      <c r="CR30" s="30"/>
      <c r="CS30" s="30"/>
      <c r="CT30" s="30"/>
      <c r="CU30" s="30"/>
      <c r="CV30" s="30"/>
      <c r="CW30" s="30"/>
      <c r="CX30" s="30"/>
    </row>
    <row r="31" spans="1:102" ht="18.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22"/>
      <c r="BA31" s="1036"/>
      <c r="BB31" s="918"/>
      <c r="BC31" s="918"/>
      <c r="BD31" s="918"/>
      <c r="BE31" s="918"/>
      <c r="BF31" s="918"/>
      <c r="BG31" s="918"/>
      <c r="BH31" s="918"/>
      <c r="BI31" s="918"/>
      <c r="BJ31" s="918"/>
      <c r="BK31" s="918"/>
      <c r="BL31" s="922"/>
      <c r="BM31" s="910"/>
      <c r="BN31" s="911"/>
      <c r="BO31" s="911"/>
      <c r="BP31" s="911"/>
      <c r="BQ31" s="911"/>
      <c r="BR31" s="911"/>
      <c r="BS31" s="911"/>
      <c r="BT31" s="899"/>
      <c r="BU31" s="899"/>
      <c r="BV31" s="899"/>
      <c r="BW31" s="899"/>
      <c r="BX31" s="899"/>
      <c r="BY31" s="899"/>
      <c r="BZ31" s="900"/>
      <c r="CA31" s="854"/>
      <c r="CB31" s="855"/>
      <c r="CC31" s="855"/>
      <c r="CD31" s="855"/>
      <c r="CE31" s="855"/>
      <c r="CF31" s="855"/>
      <c r="CG31" s="855"/>
      <c r="CH31" s="855"/>
      <c r="CI31" s="855"/>
      <c r="CJ31" s="856"/>
      <c r="CK31" s="30"/>
      <c r="CL31" s="30"/>
      <c r="CM31" s="30"/>
      <c r="CN31" s="30"/>
      <c r="CO31" s="30"/>
      <c r="CP31" s="30"/>
      <c r="CQ31" s="30"/>
      <c r="CR31" s="30"/>
      <c r="CS31" s="30"/>
      <c r="CT31" s="30"/>
      <c r="CU31" s="30"/>
      <c r="CV31" s="30"/>
      <c r="CW31" s="30"/>
      <c r="CX31" s="30"/>
    </row>
    <row r="32" spans="1:102" ht="18.75" customHeight="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22"/>
      <c r="BA32" s="1036"/>
      <c r="BB32" s="918"/>
      <c r="BC32" s="918"/>
      <c r="BD32" s="918"/>
      <c r="BE32" s="918"/>
      <c r="BF32" s="918"/>
      <c r="BG32" s="918"/>
      <c r="BH32" s="918"/>
      <c r="BI32" s="918"/>
      <c r="BJ32" s="918"/>
      <c r="BK32" s="918"/>
      <c r="BL32" s="922"/>
      <c r="BM32" s="910"/>
      <c r="BN32" s="911"/>
      <c r="BO32" s="911"/>
      <c r="BP32" s="911"/>
      <c r="BQ32" s="911"/>
      <c r="BR32" s="911"/>
      <c r="BS32" s="911"/>
      <c r="BT32" s="899"/>
      <c r="BU32" s="899"/>
      <c r="BV32" s="899"/>
      <c r="BW32" s="899"/>
      <c r="BX32" s="899"/>
      <c r="BY32" s="899"/>
      <c r="BZ32" s="900"/>
      <c r="CA32" s="854"/>
      <c r="CB32" s="855"/>
      <c r="CC32" s="855"/>
      <c r="CD32" s="855"/>
      <c r="CE32" s="855"/>
      <c r="CF32" s="855"/>
      <c r="CG32" s="855"/>
      <c r="CH32" s="855"/>
      <c r="CI32" s="855"/>
      <c r="CJ32" s="856"/>
      <c r="CK32" s="30"/>
      <c r="CL32" s="30"/>
      <c r="CM32" s="30"/>
      <c r="CN32" s="30"/>
      <c r="CO32" s="30"/>
      <c r="CP32" s="30"/>
      <c r="CQ32" s="30"/>
      <c r="CR32" s="30"/>
      <c r="CS32" s="30"/>
      <c r="CT32" s="30"/>
      <c r="CU32" s="30"/>
      <c r="CV32" s="30"/>
      <c r="CW32" s="30"/>
      <c r="CX32" s="30"/>
    </row>
    <row r="33" spans="1:102" ht="18.75" customHeight="1">
      <c r="AZ33" s="22"/>
      <c r="BA33" s="1036"/>
      <c r="BB33" s="918"/>
      <c r="BC33" s="918"/>
      <c r="BD33" s="918"/>
      <c r="BE33" s="918"/>
      <c r="BF33" s="918"/>
      <c r="BG33" s="918"/>
      <c r="BH33" s="918"/>
      <c r="BI33" s="918"/>
      <c r="BJ33" s="918"/>
      <c r="BK33" s="918"/>
      <c r="BL33" s="922"/>
      <c r="BM33" s="910"/>
      <c r="BN33" s="911"/>
      <c r="BO33" s="911"/>
      <c r="BP33" s="911"/>
      <c r="BQ33" s="911"/>
      <c r="BR33" s="911"/>
      <c r="BS33" s="911"/>
      <c r="BT33" s="899"/>
      <c r="BU33" s="899"/>
      <c r="BV33" s="899"/>
      <c r="BW33" s="899"/>
      <c r="BX33" s="899"/>
      <c r="BY33" s="899"/>
      <c r="BZ33" s="900"/>
      <c r="CA33" s="854"/>
      <c r="CB33" s="855"/>
      <c r="CC33" s="855"/>
      <c r="CD33" s="855"/>
      <c r="CE33" s="855"/>
      <c r="CF33" s="855"/>
      <c r="CG33" s="855"/>
      <c r="CH33" s="855"/>
      <c r="CI33" s="855"/>
      <c r="CJ33" s="856"/>
      <c r="CK33" s="30"/>
      <c r="CL33" s="30"/>
      <c r="CM33" s="30"/>
      <c r="CN33" s="30"/>
      <c r="CO33" s="30"/>
      <c r="CP33" s="30"/>
      <c r="CQ33" s="30"/>
      <c r="CR33" s="30"/>
      <c r="CS33" s="30"/>
      <c r="CT33" s="30"/>
      <c r="CU33" s="30"/>
      <c r="CV33" s="30"/>
      <c r="CW33" s="30"/>
      <c r="CX33" s="30"/>
    </row>
    <row r="34" spans="1:102" ht="18.75" customHeight="1">
      <c r="A34" s="4" t="s">
        <v>241</v>
      </c>
      <c r="AZ34" s="22"/>
      <c r="BA34" s="1036"/>
      <c r="BB34" s="918"/>
      <c r="BC34" s="918"/>
      <c r="BD34" s="918"/>
      <c r="BE34" s="918"/>
      <c r="BF34" s="918"/>
      <c r="BG34" s="918"/>
      <c r="BH34" s="918"/>
      <c r="BI34" s="918"/>
      <c r="BJ34" s="918"/>
      <c r="BK34" s="918"/>
      <c r="BL34" s="922"/>
      <c r="BM34" s="910"/>
      <c r="BN34" s="911"/>
      <c r="BO34" s="911"/>
      <c r="BP34" s="911"/>
      <c r="BQ34" s="911"/>
      <c r="BR34" s="911"/>
      <c r="BS34" s="911"/>
      <c r="BT34" s="899"/>
      <c r="BU34" s="899"/>
      <c r="BV34" s="899"/>
      <c r="BW34" s="899"/>
      <c r="BX34" s="899"/>
      <c r="BY34" s="899"/>
      <c r="BZ34" s="900"/>
      <c r="CA34" s="854"/>
      <c r="CB34" s="855"/>
      <c r="CC34" s="855"/>
      <c r="CD34" s="855"/>
      <c r="CE34" s="855"/>
      <c r="CF34" s="855"/>
      <c r="CG34" s="855"/>
      <c r="CH34" s="855"/>
      <c r="CI34" s="855"/>
      <c r="CJ34" s="856"/>
      <c r="CK34" s="30"/>
      <c r="CL34" s="30"/>
      <c r="CM34" s="30"/>
      <c r="CN34" s="30"/>
      <c r="CO34" s="30"/>
      <c r="CP34" s="30"/>
      <c r="CQ34" s="30"/>
      <c r="CR34" s="30"/>
      <c r="CS34" s="30"/>
      <c r="CT34" s="30"/>
      <c r="CU34" s="30"/>
      <c r="CV34" s="30"/>
      <c r="CW34" s="30"/>
      <c r="CX34" s="30"/>
    </row>
    <row r="35" spans="1:102" ht="18.75" customHeight="1">
      <c r="A35" s="31"/>
      <c r="B35" s="1024" t="s">
        <v>242</v>
      </c>
      <c r="C35" s="1024"/>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4"/>
      <c r="AY35" s="1024"/>
      <c r="AZ35" s="22"/>
      <c r="BA35" s="1036"/>
      <c r="BB35" s="918"/>
      <c r="BC35" s="918"/>
      <c r="BD35" s="918"/>
      <c r="BE35" s="918"/>
      <c r="BF35" s="918"/>
      <c r="BG35" s="918"/>
      <c r="BH35" s="918"/>
      <c r="BI35" s="918"/>
      <c r="BJ35" s="918"/>
      <c r="BK35" s="918"/>
      <c r="BL35" s="922"/>
      <c r="BM35" s="910"/>
      <c r="BN35" s="911"/>
      <c r="BO35" s="911"/>
      <c r="BP35" s="911"/>
      <c r="BQ35" s="911"/>
      <c r="BR35" s="911"/>
      <c r="BS35" s="911"/>
      <c r="BT35" s="899"/>
      <c r="BU35" s="899"/>
      <c r="BV35" s="899"/>
      <c r="BW35" s="899"/>
      <c r="BX35" s="899"/>
      <c r="BY35" s="899"/>
      <c r="BZ35" s="900"/>
      <c r="CA35" s="854"/>
      <c r="CB35" s="855"/>
      <c r="CC35" s="855"/>
      <c r="CD35" s="855"/>
      <c r="CE35" s="855"/>
      <c r="CF35" s="855"/>
      <c r="CG35" s="855"/>
      <c r="CH35" s="855"/>
      <c r="CI35" s="855"/>
      <c r="CJ35" s="856"/>
      <c r="CK35" s="30"/>
      <c r="CL35" s="30"/>
      <c r="CM35" s="30"/>
      <c r="CN35" s="30"/>
      <c r="CO35" s="30"/>
      <c r="CP35" s="30"/>
      <c r="CQ35" s="30"/>
      <c r="CR35" s="30"/>
      <c r="CS35" s="30"/>
      <c r="CT35" s="30"/>
      <c r="CU35" s="30"/>
      <c r="CV35" s="30"/>
      <c r="CW35" s="30"/>
      <c r="CX35" s="30"/>
    </row>
    <row r="36" spans="1:102" ht="18.75" customHeight="1">
      <c r="A36" s="31"/>
      <c r="B36" s="1024"/>
      <c r="C36" s="1024"/>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c r="AI36" s="1024"/>
      <c r="AJ36" s="1024"/>
      <c r="AK36" s="1024"/>
      <c r="AL36" s="1024"/>
      <c r="AM36" s="1024"/>
      <c r="AN36" s="1024"/>
      <c r="AO36" s="1024"/>
      <c r="AP36" s="1024"/>
      <c r="AQ36" s="1024"/>
      <c r="AR36" s="1024"/>
      <c r="AS36" s="1024"/>
      <c r="AT36" s="1024"/>
      <c r="AU36" s="1024"/>
      <c r="AV36" s="1024"/>
      <c r="AW36" s="1024"/>
      <c r="AX36" s="1024"/>
      <c r="AY36" s="1024"/>
      <c r="AZ36" s="22"/>
      <c r="BA36" s="1036"/>
      <c r="BB36" s="918"/>
      <c r="BC36" s="918"/>
      <c r="BD36" s="918"/>
      <c r="BE36" s="918"/>
      <c r="BF36" s="918"/>
      <c r="BG36" s="918"/>
      <c r="BH36" s="918"/>
      <c r="BI36" s="918"/>
      <c r="BJ36" s="918"/>
      <c r="BK36" s="918"/>
      <c r="BL36" s="922"/>
      <c r="BM36" s="912"/>
      <c r="BN36" s="913"/>
      <c r="BO36" s="913"/>
      <c r="BP36" s="913"/>
      <c r="BQ36" s="913"/>
      <c r="BR36" s="913"/>
      <c r="BS36" s="913"/>
      <c r="BT36" s="901"/>
      <c r="BU36" s="901"/>
      <c r="BV36" s="901"/>
      <c r="BW36" s="901"/>
      <c r="BX36" s="901"/>
      <c r="BY36" s="901"/>
      <c r="BZ36" s="902"/>
      <c r="CA36" s="857"/>
      <c r="CB36" s="858"/>
      <c r="CC36" s="858"/>
      <c r="CD36" s="858"/>
      <c r="CE36" s="858"/>
      <c r="CF36" s="858"/>
      <c r="CG36" s="858"/>
      <c r="CH36" s="858"/>
      <c r="CI36" s="858"/>
      <c r="CJ36" s="859"/>
      <c r="CK36" s="30"/>
      <c r="CL36" s="30"/>
      <c r="CM36" s="30"/>
      <c r="CN36" s="30"/>
      <c r="CO36" s="30"/>
      <c r="CP36" s="30"/>
      <c r="CQ36" s="30"/>
      <c r="CR36" s="30"/>
      <c r="CS36" s="30"/>
      <c r="CT36" s="30"/>
      <c r="CU36" s="30"/>
      <c r="CV36" s="30"/>
      <c r="CW36" s="30"/>
      <c r="CX36" s="30"/>
    </row>
    <row r="37" spans="1:102" ht="15" customHeight="1">
      <c r="A37" s="4"/>
      <c r="B37" s="1024"/>
      <c r="C37" s="1024"/>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c r="AJ37" s="1024"/>
      <c r="AK37" s="1024"/>
      <c r="AL37" s="1024"/>
      <c r="AM37" s="1024"/>
      <c r="AN37" s="1024"/>
      <c r="AO37" s="1024"/>
      <c r="AP37" s="1024"/>
      <c r="AQ37" s="1024"/>
      <c r="AR37" s="1024"/>
      <c r="AS37" s="1024"/>
      <c r="AT37" s="1024"/>
      <c r="AU37" s="1024"/>
      <c r="AV37" s="1024"/>
      <c r="AW37" s="1024"/>
      <c r="AX37" s="1024"/>
      <c r="AY37" s="1024"/>
      <c r="AZ37" s="22"/>
      <c r="BA37" s="1036"/>
      <c r="BB37" s="918"/>
      <c r="BC37" s="918"/>
      <c r="BD37" s="918"/>
      <c r="BE37" s="918"/>
      <c r="BF37" s="918"/>
      <c r="BG37" s="918"/>
      <c r="BH37" s="918"/>
      <c r="BI37" s="918"/>
      <c r="BJ37" s="918"/>
      <c r="BK37" s="918"/>
      <c r="BL37" s="922"/>
      <c r="BM37" s="24"/>
      <c r="BN37" s="886" t="s">
        <v>206</v>
      </c>
      <c r="BO37" s="886"/>
      <c r="BP37" s="886"/>
      <c r="BQ37" s="886"/>
      <c r="BR37" s="886"/>
      <c r="BS37" s="886"/>
      <c r="BT37" s="886"/>
      <c r="BU37" s="886"/>
      <c r="BV37" s="886"/>
      <c r="BW37" s="886"/>
      <c r="BX37" s="886"/>
      <c r="BY37" s="886"/>
      <c r="BZ37" s="886"/>
      <c r="CA37" s="886"/>
      <c r="CB37" s="886"/>
      <c r="CC37" s="886"/>
      <c r="CD37" s="886"/>
      <c r="CE37" s="886"/>
      <c r="CF37" s="886"/>
      <c r="CG37" s="886"/>
      <c r="CH37" s="886"/>
      <c r="CI37" s="886"/>
      <c r="CJ37" s="38"/>
      <c r="CK37" s="35"/>
      <c r="CL37" s="35"/>
      <c r="CM37" s="35"/>
      <c r="CN37" s="35"/>
      <c r="CO37" s="35"/>
      <c r="CP37" s="35"/>
      <c r="CQ37" s="35"/>
      <c r="CR37" s="35"/>
      <c r="CS37" s="35"/>
      <c r="CT37" s="35"/>
      <c r="CU37" s="35"/>
      <c r="CV37" s="35"/>
    </row>
    <row r="38" spans="1:102" ht="15" customHeight="1">
      <c r="A38" s="4"/>
      <c r="B38" s="1024"/>
      <c r="C38" s="1024"/>
      <c r="D38" s="1024"/>
      <c r="E38" s="1024"/>
      <c r="F38" s="1024"/>
      <c r="G38" s="1024"/>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22"/>
      <c r="BA38" s="1036"/>
      <c r="BB38" s="918"/>
      <c r="BC38" s="918"/>
      <c r="BD38" s="918"/>
      <c r="BE38" s="918"/>
      <c r="BF38" s="918"/>
      <c r="BG38" s="918"/>
      <c r="BH38" s="918"/>
      <c r="BI38" s="918"/>
      <c r="BJ38" s="918"/>
      <c r="BK38" s="918"/>
      <c r="BL38" s="922"/>
      <c r="BM38" s="24"/>
      <c r="BN38" s="887"/>
      <c r="BO38" s="887"/>
      <c r="BP38" s="887"/>
      <c r="BQ38" s="887"/>
      <c r="BR38" s="887"/>
      <c r="BS38" s="887"/>
      <c r="BT38" s="887"/>
      <c r="BU38" s="887"/>
      <c r="BV38" s="887"/>
      <c r="BW38" s="887"/>
      <c r="BX38" s="887"/>
      <c r="BY38" s="887"/>
      <c r="BZ38" s="887"/>
      <c r="CA38" s="887"/>
      <c r="CB38" s="887"/>
      <c r="CC38" s="887"/>
      <c r="CD38" s="887"/>
      <c r="CE38" s="887"/>
      <c r="CF38" s="887"/>
      <c r="CG38" s="887"/>
      <c r="CH38" s="887"/>
      <c r="CI38" s="887"/>
      <c r="CJ38" s="25"/>
      <c r="CK38" s="35"/>
      <c r="CL38" s="35"/>
      <c r="CM38" s="35"/>
      <c r="CN38" s="35"/>
      <c r="CO38" s="35"/>
      <c r="CP38" s="35"/>
      <c r="CQ38" s="35"/>
      <c r="CR38" s="35"/>
      <c r="CS38" s="35"/>
      <c r="CT38" s="35"/>
      <c r="CU38" s="35"/>
      <c r="CV38" s="35"/>
    </row>
    <row r="39" spans="1:102" ht="15" customHeight="1" thickBo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22"/>
      <c r="BA39" s="1037"/>
      <c r="BB39" s="920"/>
      <c r="BC39" s="920"/>
      <c r="BD39" s="920"/>
      <c r="BE39" s="920"/>
      <c r="BF39" s="920"/>
      <c r="BG39" s="920"/>
      <c r="BH39" s="920"/>
      <c r="BI39" s="920"/>
      <c r="BJ39" s="920"/>
      <c r="BK39" s="920"/>
      <c r="BL39" s="923"/>
      <c r="BM39" s="296"/>
      <c r="BN39" s="888"/>
      <c r="BO39" s="888"/>
      <c r="BP39" s="888"/>
      <c r="BQ39" s="888"/>
      <c r="BR39" s="888"/>
      <c r="BS39" s="888"/>
      <c r="BT39" s="888"/>
      <c r="BU39" s="888"/>
      <c r="BV39" s="888"/>
      <c r="BW39" s="888"/>
      <c r="BX39" s="888"/>
      <c r="BY39" s="888"/>
      <c r="BZ39" s="888"/>
      <c r="CA39" s="888"/>
      <c r="CB39" s="888"/>
      <c r="CC39" s="888"/>
      <c r="CD39" s="888"/>
      <c r="CE39" s="888"/>
      <c r="CF39" s="888"/>
      <c r="CG39" s="888"/>
      <c r="CH39" s="888"/>
      <c r="CI39" s="888"/>
      <c r="CJ39" s="289"/>
      <c r="CK39" s="35"/>
      <c r="CL39" s="35"/>
      <c r="CM39" s="35"/>
      <c r="CN39" s="35"/>
      <c r="CO39" s="35"/>
      <c r="CP39" s="35"/>
      <c r="CQ39" s="35"/>
      <c r="CR39" s="35"/>
      <c r="CS39" s="35"/>
      <c r="CT39" s="35"/>
      <c r="CU39" s="35"/>
      <c r="CV39" s="35"/>
    </row>
    <row r="40" spans="1:102" ht="15" customHeight="1">
      <c r="A40" s="1018" t="s">
        <v>167</v>
      </c>
      <c r="B40" s="1019"/>
      <c r="C40" s="1019"/>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c r="AF40" s="1019"/>
      <c r="AG40" s="1019"/>
      <c r="AH40" s="1019"/>
      <c r="AI40" s="1019"/>
      <c r="AJ40" s="1019"/>
      <c r="AK40" s="1019"/>
      <c r="AL40" s="1019"/>
      <c r="AM40" s="1019"/>
      <c r="AN40" s="1019"/>
      <c r="AO40" s="1019"/>
      <c r="AP40" s="1019"/>
      <c r="AQ40" s="1019"/>
      <c r="AR40" s="1019"/>
      <c r="AS40" s="1019"/>
      <c r="AT40" s="1019"/>
      <c r="AU40" s="1019"/>
      <c r="AV40" s="1020"/>
      <c r="AW40" s="79"/>
      <c r="AX40" s="79"/>
      <c r="AY40" s="4"/>
      <c r="AZ40" s="4"/>
    </row>
    <row r="41" spans="1:102" ht="15" customHeight="1">
      <c r="A41" s="1021"/>
      <c r="B41" s="1022"/>
      <c r="C41" s="1022"/>
      <c r="D41" s="1022"/>
      <c r="E41" s="1022"/>
      <c r="F41" s="1022"/>
      <c r="G41" s="1022"/>
      <c r="H41" s="1022"/>
      <c r="I41" s="1022"/>
      <c r="J41" s="1022"/>
      <c r="K41" s="1022"/>
      <c r="L41" s="1022"/>
      <c r="M41" s="1022"/>
      <c r="N41" s="1022"/>
      <c r="O41" s="1022"/>
      <c r="P41" s="1022"/>
      <c r="Q41" s="1022"/>
      <c r="R41" s="1022"/>
      <c r="S41" s="1022"/>
      <c r="T41" s="1022"/>
      <c r="U41" s="1022"/>
      <c r="V41" s="1022"/>
      <c r="W41" s="1022"/>
      <c r="X41" s="1022"/>
      <c r="Y41" s="1022"/>
      <c r="Z41" s="1022"/>
      <c r="AA41" s="1022"/>
      <c r="AB41" s="1022"/>
      <c r="AC41" s="1022"/>
      <c r="AD41" s="1022"/>
      <c r="AE41" s="1022"/>
      <c r="AF41" s="1022"/>
      <c r="AG41" s="1022"/>
      <c r="AH41" s="1022"/>
      <c r="AI41" s="1022"/>
      <c r="AJ41" s="1022"/>
      <c r="AK41" s="1022"/>
      <c r="AL41" s="1022"/>
      <c r="AM41" s="1022"/>
      <c r="AN41" s="1022"/>
      <c r="AO41" s="1022"/>
      <c r="AP41" s="1022"/>
      <c r="AQ41" s="1022"/>
      <c r="AR41" s="1022"/>
      <c r="AS41" s="1022"/>
      <c r="AT41" s="1022"/>
      <c r="AU41" s="1022"/>
      <c r="AV41" s="1023"/>
      <c r="AW41" s="79"/>
      <c r="AX41" s="79"/>
      <c r="AY41" s="4"/>
      <c r="AZ41" s="4"/>
    </row>
    <row r="42" spans="1:102" ht="15" customHeight="1">
      <c r="A42" s="1025" t="s">
        <v>243</v>
      </c>
      <c r="B42" s="1026"/>
      <c r="C42" s="1026"/>
      <c r="D42" s="1026"/>
      <c r="E42" s="1026"/>
      <c r="F42" s="1026"/>
      <c r="G42" s="1026"/>
      <c r="H42" s="651" t="s">
        <v>244</v>
      </c>
      <c r="I42" s="519"/>
      <c r="J42" s="519"/>
      <c r="K42" s="519"/>
      <c r="L42" s="519"/>
      <c r="M42" s="519"/>
      <c r="N42" s="519"/>
      <c r="O42" s="519"/>
      <c r="P42" s="519"/>
      <c r="Q42" s="519"/>
      <c r="R42" s="519"/>
      <c r="S42" s="519"/>
      <c r="T42" s="520"/>
      <c r="U42" s="1015" t="s">
        <v>124</v>
      </c>
      <c r="V42" s="519"/>
      <c r="W42" s="519"/>
      <c r="X42" s="519"/>
      <c r="Y42" s="519"/>
      <c r="Z42" s="519"/>
      <c r="AA42" s="519"/>
      <c r="AB42" s="519"/>
      <c r="AC42" s="519"/>
      <c r="AD42" s="519"/>
      <c r="AE42" s="519"/>
      <c r="AF42" s="519"/>
      <c r="AG42" s="520"/>
      <c r="AH42" s="651" t="s">
        <v>125</v>
      </c>
      <c r="AI42" s="519"/>
      <c r="AJ42" s="519"/>
      <c r="AK42" s="519"/>
      <c r="AL42" s="519"/>
      <c r="AM42" s="519"/>
      <c r="AN42" s="519"/>
      <c r="AO42" s="519"/>
      <c r="AP42" s="519"/>
      <c r="AQ42" s="519"/>
      <c r="AR42" s="519"/>
      <c r="AS42" s="519"/>
      <c r="AT42" s="519"/>
      <c r="AU42" s="519"/>
      <c r="AV42" s="1012"/>
      <c r="AW42" s="77"/>
      <c r="AX42" s="77"/>
      <c r="BC42" s="40"/>
      <c r="BD42" s="40"/>
      <c r="BE42" s="40"/>
      <c r="BF42" s="40"/>
      <c r="BG42" s="40"/>
      <c r="BH42" s="40"/>
      <c r="BI42" s="40"/>
      <c r="BJ42" s="40"/>
      <c r="BK42" s="40"/>
      <c r="BL42" s="40"/>
      <c r="BM42" s="40"/>
      <c r="BN42" s="40"/>
      <c r="BO42" s="4"/>
      <c r="BP42" s="4"/>
      <c r="BQ42" s="4"/>
      <c r="BR42" s="4"/>
      <c r="BS42" s="4"/>
      <c r="BT42" s="738" t="s">
        <v>245</v>
      </c>
      <c r="BU42" s="739"/>
      <c r="BV42" s="739"/>
      <c r="BW42" s="739"/>
      <c r="BX42" s="945"/>
      <c r="CA42" s="862" t="s">
        <v>217</v>
      </c>
      <c r="CB42" s="862"/>
      <c r="CC42" s="862"/>
      <c r="CD42" s="862"/>
      <c r="CE42" s="862"/>
      <c r="CF42" s="862"/>
      <c r="CG42" s="862"/>
      <c r="CH42" s="862"/>
      <c r="CI42" s="862"/>
      <c r="CJ42" s="862"/>
      <c r="CL42" s="9"/>
      <c r="CM42" s="9"/>
      <c r="CN42" s="9"/>
      <c r="CO42" s="9"/>
      <c r="CP42" s="9"/>
      <c r="CQ42" s="9"/>
      <c r="CR42" s="9"/>
      <c r="CS42" s="9"/>
      <c r="CT42" s="9"/>
      <c r="CU42" s="9"/>
      <c r="CV42" s="9"/>
      <c r="CW42" s="9"/>
      <c r="CX42" s="9"/>
    </row>
    <row r="43" spans="1:102" ht="15" customHeight="1">
      <c r="A43" s="1025"/>
      <c r="B43" s="1026"/>
      <c r="C43" s="1026"/>
      <c r="D43" s="1026"/>
      <c r="E43" s="1026"/>
      <c r="F43" s="1026"/>
      <c r="G43" s="1026"/>
      <c r="H43" s="1028"/>
      <c r="I43" s="522"/>
      <c r="J43" s="522"/>
      <c r="K43" s="522"/>
      <c r="L43" s="522"/>
      <c r="M43" s="522"/>
      <c r="N43" s="522"/>
      <c r="O43" s="522"/>
      <c r="P43" s="522"/>
      <c r="Q43" s="522"/>
      <c r="R43" s="522"/>
      <c r="S43" s="522"/>
      <c r="T43" s="523"/>
      <c r="U43" s="961"/>
      <c r="V43" s="522"/>
      <c r="W43" s="522"/>
      <c r="X43" s="522"/>
      <c r="Y43" s="522"/>
      <c r="Z43" s="522"/>
      <c r="AA43" s="522"/>
      <c r="AB43" s="522"/>
      <c r="AC43" s="522"/>
      <c r="AD43" s="522"/>
      <c r="AE43" s="522"/>
      <c r="AF43" s="522"/>
      <c r="AG43" s="523"/>
      <c r="AH43" s="593"/>
      <c r="AI43" s="522"/>
      <c r="AJ43" s="522"/>
      <c r="AK43" s="522"/>
      <c r="AL43" s="522"/>
      <c r="AM43" s="522"/>
      <c r="AN43" s="522"/>
      <c r="AO43" s="522"/>
      <c r="AP43" s="522"/>
      <c r="AQ43" s="522"/>
      <c r="AR43" s="522"/>
      <c r="AS43" s="522"/>
      <c r="AT43" s="522"/>
      <c r="AU43" s="522"/>
      <c r="AV43" s="1000"/>
      <c r="AW43" s="77"/>
      <c r="AX43" s="77"/>
      <c r="BC43" s="40"/>
      <c r="BD43" s="40"/>
      <c r="BE43" s="40"/>
      <c r="BF43" s="40"/>
      <c r="BG43" s="40"/>
      <c r="BH43" s="40"/>
      <c r="BI43" s="40"/>
      <c r="BJ43" s="40"/>
      <c r="BK43" s="40"/>
      <c r="BL43" s="40"/>
      <c r="BM43" s="40"/>
      <c r="BN43" s="40"/>
      <c r="BO43" s="594"/>
      <c r="BP43" s="594"/>
      <c r="BQ43" s="594"/>
      <c r="BR43" s="594"/>
      <c r="BS43" s="594"/>
      <c r="BT43" s="946"/>
      <c r="BU43" s="947"/>
      <c r="BV43" s="947"/>
      <c r="BW43" s="947"/>
      <c r="BX43" s="948"/>
      <c r="CA43" s="862" t="s">
        <v>220</v>
      </c>
      <c r="CB43" s="862"/>
      <c r="CC43" s="862"/>
      <c r="CD43" s="862"/>
      <c r="CE43" s="862"/>
      <c r="CF43" s="862" t="s">
        <v>221</v>
      </c>
      <c r="CG43" s="862"/>
      <c r="CH43" s="862"/>
      <c r="CI43" s="862"/>
      <c r="CJ43" s="862"/>
      <c r="CL43" s="9"/>
      <c r="CM43" s="9"/>
      <c r="CN43" s="9"/>
      <c r="CP43" s="9"/>
      <c r="CQ43" s="9"/>
      <c r="CR43" s="9"/>
      <c r="CS43" s="9"/>
      <c r="CT43" s="9"/>
      <c r="CU43" s="9"/>
      <c r="CV43" s="9"/>
      <c r="CW43" s="9"/>
      <c r="CX43" s="9"/>
    </row>
    <row r="44" spans="1:102" ht="15" customHeight="1" thickBot="1">
      <c r="A44" s="1027"/>
      <c r="B44" s="652"/>
      <c r="C44" s="652"/>
      <c r="D44" s="652"/>
      <c r="E44" s="652"/>
      <c r="F44" s="652"/>
      <c r="G44" s="652"/>
      <c r="H44" s="1029"/>
      <c r="I44" s="1030"/>
      <c r="J44" s="1030"/>
      <c r="K44" s="1030"/>
      <c r="L44" s="1030"/>
      <c r="M44" s="1030"/>
      <c r="N44" s="1030"/>
      <c r="O44" s="1030"/>
      <c r="P44" s="1030"/>
      <c r="Q44" s="1030"/>
      <c r="R44" s="1030"/>
      <c r="S44" s="1030"/>
      <c r="T44" s="1031"/>
      <c r="U44" s="1003"/>
      <c r="V44" s="522"/>
      <c r="W44" s="522"/>
      <c r="X44" s="522"/>
      <c r="Y44" s="522"/>
      <c r="Z44" s="522"/>
      <c r="AA44" s="522"/>
      <c r="AB44" s="522"/>
      <c r="AC44" s="522"/>
      <c r="AD44" s="522"/>
      <c r="AE44" s="522"/>
      <c r="AF44" s="522"/>
      <c r="AG44" s="523"/>
      <c r="AH44" s="1001"/>
      <c r="AI44" s="524"/>
      <c r="AJ44" s="524"/>
      <c r="AK44" s="524"/>
      <c r="AL44" s="524"/>
      <c r="AM44" s="524"/>
      <c r="AN44" s="524"/>
      <c r="AO44" s="524"/>
      <c r="AP44" s="524"/>
      <c r="AQ44" s="524"/>
      <c r="AR44" s="524"/>
      <c r="AS44" s="524"/>
      <c r="AT44" s="524"/>
      <c r="AU44" s="524"/>
      <c r="AV44" s="1002"/>
      <c r="AW44" s="77"/>
      <c r="AX44" s="77"/>
      <c r="BC44" s="40"/>
      <c r="BD44" s="40"/>
      <c r="BE44" s="40"/>
      <c r="BF44" s="40"/>
      <c r="BG44" s="40"/>
      <c r="BH44" s="40"/>
      <c r="BI44" s="40"/>
      <c r="BJ44" s="40"/>
      <c r="BK44" s="40"/>
      <c r="BL44" s="40"/>
      <c r="BM44" s="40"/>
      <c r="BN44" s="40"/>
      <c r="BT44" s="16"/>
      <c r="BU44" s="17"/>
      <c r="BV44" s="17"/>
      <c r="BW44" s="17"/>
      <c r="BX44" s="18"/>
      <c r="BY44" s="12"/>
      <c r="CA44" s="16"/>
      <c r="CB44" s="17"/>
      <c r="CC44" s="17"/>
      <c r="CD44" s="17"/>
      <c r="CE44" s="18"/>
      <c r="CF44" s="16"/>
      <c r="CG44" s="17"/>
      <c r="CH44" s="17"/>
      <c r="CI44" s="17"/>
      <c r="CJ44" s="18"/>
    </row>
    <row r="45" spans="1:102" ht="15" customHeight="1">
      <c r="A45" s="42"/>
      <c r="B45" s="42"/>
      <c r="C45" s="42"/>
      <c r="D45" s="42"/>
      <c r="E45" s="42"/>
      <c r="F45" s="42"/>
      <c r="G45" s="42"/>
      <c r="H45" s="42"/>
      <c r="I45" s="42"/>
      <c r="J45" s="42"/>
      <c r="K45" s="42"/>
      <c r="L45" s="42"/>
      <c r="M45" s="42"/>
      <c r="N45" s="41"/>
      <c r="O45" s="41"/>
      <c r="P45" s="41"/>
      <c r="Q45" s="41"/>
      <c r="R45" s="41"/>
      <c r="S45" s="41"/>
      <c r="T45" s="41"/>
      <c r="U45" s="1006"/>
      <c r="V45" s="1006"/>
      <c r="W45" s="1006"/>
      <c r="X45" s="1006"/>
      <c r="Y45" s="1006"/>
      <c r="Z45" s="1006"/>
      <c r="AA45" s="1006"/>
      <c r="AB45" s="1006"/>
      <c r="AC45" s="1006"/>
      <c r="AD45" s="1006"/>
      <c r="AE45" s="1006"/>
      <c r="AF45" s="1006"/>
      <c r="AG45" s="1007"/>
      <c r="AH45" s="772" t="s">
        <v>246</v>
      </c>
      <c r="AI45" s="624"/>
      <c r="AJ45" s="624"/>
      <c r="AK45" s="624"/>
      <c r="AL45" s="624"/>
      <c r="AM45" s="624"/>
      <c r="AN45" s="624"/>
      <c r="AO45" s="624"/>
      <c r="AP45" s="624"/>
      <c r="AQ45" s="624"/>
      <c r="AR45" s="624"/>
      <c r="AS45" s="624"/>
      <c r="AT45" s="624"/>
      <c r="AU45" s="624"/>
      <c r="AV45" s="1005"/>
      <c r="AW45" s="9"/>
      <c r="AX45" s="9"/>
      <c r="AY45" s="4"/>
      <c r="AZ45" s="4"/>
      <c r="BA45" s="40"/>
      <c r="BB45" s="40"/>
      <c r="BC45" s="40"/>
      <c r="BD45" s="40"/>
      <c r="BE45" s="40"/>
      <c r="BF45" s="40"/>
      <c r="BG45" s="40"/>
      <c r="BH45" s="40"/>
      <c r="BI45" s="40"/>
      <c r="BJ45" s="40"/>
      <c r="BK45" s="40"/>
      <c r="BL45" s="40"/>
      <c r="BM45" s="40"/>
      <c r="BN45" s="40"/>
      <c r="BT45" s="12"/>
      <c r="BX45" s="13"/>
      <c r="BY45" s="685" t="s">
        <v>227</v>
      </c>
      <c r="BZ45" s="685"/>
      <c r="CA45" s="12"/>
      <c r="CB45" s="36"/>
      <c r="CC45" s="36"/>
      <c r="CE45" s="13"/>
      <c r="CF45" s="12"/>
      <c r="CJ45" s="13"/>
    </row>
    <row r="46" spans="1:102" ht="15" customHeight="1">
      <c r="N46" s="4"/>
      <c r="O46" s="4"/>
      <c r="P46" s="4"/>
      <c r="Q46" s="4"/>
      <c r="R46" s="4"/>
      <c r="S46" s="4"/>
      <c r="T46" s="4"/>
      <c r="U46" s="4"/>
      <c r="V46" s="1004"/>
      <c r="W46" s="1004"/>
      <c r="X46" s="1004"/>
      <c r="Y46" s="1004"/>
      <c r="Z46" s="594"/>
      <c r="AA46" s="1004"/>
      <c r="AB46" s="1004"/>
      <c r="AC46" s="594"/>
      <c r="AD46" s="1004"/>
      <c r="AE46" s="1004"/>
      <c r="AF46" s="594"/>
      <c r="AG46" s="22"/>
      <c r="AH46" s="595" t="s">
        <v>247</v>
      </c>
      <c r="AI46" s="995"/>
      <c r="AJ46" s="995"/>
      <c r="AK46" s="995"/>
      <c r="AL46" s="995"/>
      <c r="AM46" s="995"/>
      <c r="AN46" s="995"/>
      <c r="AO46" s="995"/>
      <c r="AP46" s="995"/>
      <c r="AQ46" s="995"/>
      <c r="AR46" s="995"/>
      <c r="AS46" s="995"/>
      <c r="AT46" s="995"/>
      <c r="AU46" s="995"/>
      <c r="AV46" s="996"/>
      <c r="AW46" s="9"/>
      <c r="AX46" s="9"/>
      <c r="AY46" s="4"/>
      <c r="AZ46" s="4"/>
      <c r="BK46" s="40"/>
      <c r="BL46" s="40"/>
      <c r="BM46" s="40"/>
      <c r="BN46" s="40"/>
      <c r="BT46" s="12"/>
      <c r="BX46" s="13"/>
      <c r="CA46" s="34"/>
      <c r="CB46" s="36"/>
      <c r="CC46" s="36"/>
      <c r="CE46" s="13"/>
      <c r="CF46" s="12"/>
      <c r="CJ46" s="13"/>
    </row>
    <row r="47" spans="1:102" ht="15" customHeight="1" thickBot="1">
      <c r="A47" s="4"/>
      <c r="B47" s="4"/>
      <c r="C47" s="4"/>
      <c r="D47" s="4"/>
      <c r="E47" s="4"/>
      <c r="F47" s="4"/>
      <c r="G47" s="4"/>
      <c r="H47" s="4"/>
      <c r="I47" s="4"/>
      <c r="J47" s="4"/>
      <c r="K47" s="4"/>
      <c r="L47" s="4"/>
      <c r="M47" s="4"/>
      <c r="N47" s="4"/>
      <c r="O47" s="4"/>
      <c r="P47" s="4"/>
      <c r="Q47" s="4"/>
      <c r="R47" s="4"/>
      <c r="S47" s="4"/>
      <c r="T47" s="4"/>
      <c r="U47" s="4"/>
      <c r="V47" s="1004"/>
      <c r="W47" s="1004"/>
      <c r="X47" s="1004"/>
      <c r="Y47" s="1004"/>
      <c r="Z47" s="594"/>
      <c r="AA47" s="1004"/>
      <c r="AB47" s="1004"/>
      <c r="AC47" s="594"/>
      <c r="AD47" s="1004"/>
      <c r="AE47" s="1004"/>
      <c r="AF47" s="594"/>
      <c r="AG47" s="22"/>
      <c r="AH47" s="997"/>
      <c r="AI47" s="998"/>
      <c r="AJ47" s="998"/>
      <c r="AK47" s="998"/>
      <c r="AL47" s="998"/>
      <c r="AM47" s="998"/>
      <c r="AN47" s="998"/>
      <c r="AO47" s="998"/>
      <c r="AP47" s="998"/>
      <c r="AQ47" s="998"/>
      <c r="AR47" s="998"/>
      <c r="AS47" s="998"/>
      <c r="AT47" s="998"/>
      <c r="AU47" s="998"/>
      <c r="AV47" s="999"/>
      <c r="AW47" s="9"/>
      <c r="AX47" s="9"/>
      <c r="AY47" s="4"/>
      <c r="AZ47" s="4"/>
      <c r="BK47" s="40"/>
      <c r="BL47" s="40"/>
      <c r="BM47" s="40"/>
      <c r="BN47" s="40"/>
      <c r="BT47" s="15"/>
      <c r="BU47" s="10"/>
      <c r="BV47" s="10"/>
      <c r="BW47" s="10"/>
      <c r="BX47" s="14"/>
      <c r="BY47" s="12"/>
      <c r="CA47" s="15"/>
      <c r="CB47" s="10"/>
      <c r="CC47" s="10"/>
      <c r="CD47" s="10"/>
      <c r="CE47" s="14"/>
      <c r="CF47" s="15"/>
      <c r="CG47" s="10"/>
      <c r="CH47" s="10"/>
      <c r="CI47" s="10"/>
      <c r="CJ47" s="14"/>
    </row>
    <row r="48" spans="1:102" ht="18" customHeight="1">
      <c r="A48" s="649" t="s">
        <v>233</v>
      </c>
      <c r="B48" s="649"/>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c r="AP48" s="649"/>
      <c r="AQ48" s="649"/>
      <c r="AR48" s="649"/>
      <c r="AS48" s="649"/>
      <c r="AT48" s="649"/>
      <c r="AU48" s="649"/>
      <c r="AV48" s="649"/>
      <c r="AW48" s="649"/>
      <c r="AX48" s="649"/>
      <c r="AY48" s="649"/>
      <c r="AZ48" s="649"/>
      <c r="BA48" s="649"/>
      <c r="BB48" s="649"/>
      <c r="BC48" s="649"/>
      <c r="BD48" s="649"/>
      <c r="BE48" s="649"/>
      <c r="BF48" s="649"/>
      <c r="BG48" s="649"/>
      <c r="BH48" s="649"/>
      <c r="BI48" s="649"/>
      <c r="BJ48" s="649"/>
      <c r="BK48" s="649"/>
      <c r="BL48" s="649"/>
      <c r="BM48" s="649"/>
      <c r="BN48" s="649"/>
      <c r="BO48" s="649"/>
      <c r="BP48" s="649"/>
      <c r="BQ48" s="649"/>
      <c r="BR48" s="649"/>
      <c r="BS48" s="649"/>
      <c r="BT48" s="649"/>
      <c r="BU48" s="649"/>
      <c r="BV48" s="649"/>
      <c r="BW48" s="649"/>
      <c r="BX48" s="649"/>
      <c r="BY48" s="649"/>
      <c r="BZ48" s="649"/>
      <c r="CA48" s="649"/>
      <c r="CB48" s="649"/>
      <c r="CC48" s="649"/>
      <c r="CD48" s="649"/>
      <c r="CE48" s="649"/>
      <c r="CF48" s="649"/>
      <c r="CG48" s="649"/>
      <c r="CH48" s="649"/>
      <c r="CI48" s="649"/>
      <c r="CJ48" s="649"/>
    </row>
    <row r="49" spans="1:52" ht="17.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62"/>
      <c r="AH49" s="4"/>
      <c r="AI49" s="4"/>
      <c r="AJ49" s="4"/>
      <c r="AK49" s="4"/>
      <c r="AL49" s="4"/>
      <c r="AM49" s="4"/>
      <c r="AN49" s="4"/>
      <c r="AO49" s="4"/>
      <c r="AP49" s="4"/>
      <c r="AQ49" s="4"/>
      <c r="AR49" s="4"/>
      <c r="AS49" s="4"/>
      <c r="AT49" s="4"/>
      <c r="AU49" s="4"/>
      <c r="AV49" s="4"/>
      <c r="AW49" s="4"/>
      <c r="AX49" s="4"/>
      <c r="AY49" s="4"/>
      <c r="AZ49" s="4"/>
    </row>
    <row r="50" spans="1:5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c r="A52" s="4"/>
      <c r="AZ52" s="4"/>
    </row>
  </sheetData>
  <sheetProtection selectLockedCells="1" selectUnlockedCells="1"/>
  <mergeCells count="160">
    <mergeCell ref="AD46:AE47"/>
    <mergeCell ref="BO43:BS43"/>
    <mergeCell ref="AK5:AL7"/>
    <mergeCell ref="CA43:CE43"/>
    <mergeCell ref="BA28:BF28"/>
    <mergeCell ref="BG28:BL28"/>
    <mergeCell ref="BA29:BF39"/>
    <mergeCell ref="BG29:BL39"/>
    <mergeCell ref="BT42:BX43"/>
    <mergeCell ref="CA10:CF10"/>
    <mergeCell ref="CA27:CJ27"/>
    <mergeCell ref="CA22:CE23"/>
    <mergeCell ref="BU21:BZ23"/>
    <mergeCell ref="BA17:BZ18"/>
    <mergeCell ref="BA24:BL24"/>
    <mergeCell ref="BA25:BL26"/>
    <mergeCell ref="BM24:BZ24"/>
    <mergeCell ref="CF20:CJ21"/>
    <mergeCell ref="CF22:CG23"/>
    <mergeCell ref="CG13:CJ13"/>
    <mergeCell ref="CA13:CB13"/>
    <mergeCell ref="CI22:CJ23"/>
    <mergeCell ref="BM25:BZ26"/>
    <mergeCell ref="CA20:CE21"/>
    <mergeCell ref="H42:T42"/>
    <mergeCell ref="U42:AG42"/>
    <mergeCell ref="Y13:AC13"/>
    <mergeCell ref="AE13:AI13"/>
    <mergeCell ref="BT28:BZ36"/>
    <mergeCell ref="A26:B26"/>
    <mergeCell ref="A23:B25"/>
    <mergeCell ref="A40:AV41"/>
    <mergeCell ref="B35:AY38"/>
    <mergeCell ref="C22:E22"/>
    <mergeCell ref="AG22:AJ22"/>
    <mergeCell ref="G22:I22"/>
    <mergeCell ref="C20:AZ21"/>
    <mergeCell ref="A42:G44"/>
    <mergeCell ref="H43:T44"/>
    <mergeCell ref="A19:B22"/>
    <mergeCell ref="K22:N22"/>
    <mergeCell ref="AU22:AZ22"/>
    <mergeCell ref="C19:AZ19"/>
    <mergeCell ref="B16:AZ18"/>
    <mergeCell ref="S14:W15"/>
    <mergeCell ref="A13:R15"/>
    <mergeCell ref="BA27:BL27"/>
    <mergeCell ref="BM27:BZ27"/>
    <mergeCell ref="A11:R12"/>
    <mergeCell ref="S11:W12"/>
    <mergeCell ref="C1:AJ1"/>
    <mergeCell ref="C2:AJ2"/>
    <mergeCell ref="A3:AZ3"/>
    <mergeCell ref="A4:R4"/>
    <mergeCell ref="AK4:AZ4"/>
    <mergeCell ref="X4:AJ4"/>
    <mergeCell ref="AD7:AE7"/>
    <mergeCell ref="I5:J7"/>
    <mergeCell ref="AM5:AN7"/>
    <mergeCell ref="AO5:AP7"/>
    <mergeCell ref="AQ5:AR7"/>
    <mergeCell ref="AS5:AT7"/>
    <mergeCell ref="AU5:AV7"/>
    <mergeCell ref="AW5:AX7"/>
    <mergeCell ref="AY5:AZ7"/>
    <mergeCell ref="Y6:AD6"/>
    <mergeCell ref="C5:D7"/>
    <mergeCell ref="E5:F7"/>
    <mergeCell ref="G5:H7"/>
    <mergeCell ref="Q5:R7"/>
    <mergeCell ref="S10:W10"/>
    <mergeCell ref="X10:AJ10"/>
    <mergeCell ref="A9:R10"/>
    <mergeCell ref="AG7:AH7"/>
    <mergeCell ref="A5:B7"/>
    <mergeCell ref="K5:L7"/>
    <mergeCell ref="M5:N7"/>
    <mergeCell ref="Y7:AB7"/>
    <mergeCell ref="A8:R8"/>
    <mergeCell ref="O5:P7"/>
    <mergeCell ref="Y8:AC8"/>
    <mergeCell ref="BA3:CJ3"/>
    <mergeCell ref="CE5:CF5"/>
    <mergeCell ref="CH5:CJ5"/>
    <mergeCell ref="CH8:CJ8"/>
    <mergeCell ref="CA7:CD9"/>
    <mergeCell ref="BA7:BQ7"/>
    <mergeCell ref="BA10:BM10"/>
    <mergeCell ref="BJ11:BK13"/>
    <mergeCell ref="BI11:BI13"/>
    <mergeCell ref="CA4:CD6"/>
    <mergeCell ref="CG10:CJ10"/>
    <mergeCell ref="CC13:CF13"/>
    <mergeCell ref="CE8:CF8"/>
    <mergeCell ref="BA8:BQ9"/>
    <mergeCell ref="BL11:BL13"/>
    <mergeCell ref="BR4:BY4"/>
    <mergeCell ref="BA5:BZ6"/>
    <mergeCell ref="BR8:BZ9"/>
    <mergeCell ref="BR7:BZ7"/>
    <mergeCell ref="BN10:BZ10"/>
    <mergeCell ref="BG11:BH13"/>
    <mergeCell ref="BN13:BZ13"/>
    <mergeCell ref="BB11:BE12"/>
    <mergeCell ref="BF11:BF12"/>
    <mergeCell ref="BA16:BZ16"/>
    <mergeCell ref="CI25:CJ26"/>
    <mergeCell ref="CA19:CJ19"/>
    <mergeCell ref="CC25:CD26"/>
    <mergeCell ref="CG25:CH26"/>
    <mergeCell ref="CA24:CJ24"/>
    <mergeCell ref="CA25:CB26"/>
    <mergeCell ref="BA19:BT19"/>
    <mergeCell ref="BU19:BZ19"/>
    <mergeCell ref="CA17:CJ18"/>
    <mergeCell ref="CA16:CJ16"/>
    <mergeCell ref="CE25:CF26"/>
    <mergeCell ref="A48:CJ48"/>
    <mergeCell ref="AF46:AF47"/>
    <mergeCell ref="AH46:AV47"/>
    <mergeCell ref="BU20:BZ20"/>
    <mergeCell ref="BA20:BT23"/>
    <mergeCell ref="CA28:CJ36"/>
    <mergeCell ref="CA42:CJ42"/>
    <mergeCell ref="BM28:BS36"/>
    <mergeCell ref="CH22:CH23"/>
    <mergeCell ref="AK22:AO22"/>
    <mergeCell ref="AQ22:AS22"/>
    <mergeCell ref="AH43:AV44"/>
    <mergeCell ref="BY45:BZ45"/>
    <mergeCell ref="U43:AG44"/>
    <mergeCell ref="V46:Y47"/>
    <mergeCell ref="AH45:AV45"/>
    <mergeCell ref="Z46:Z47"/>
    <mergeCell ref="AA46:AB47"/>
    <mergeCell ref="AC46:AC47"/>
    <mergeCell ref="U45:AG45"/>
    <mergeCell ref="BN37:CI39"/>
    <mergeCell ref="CF43:CJ43"/>
    <mergeCell ref="C23:AZ26"/>
    <mergeCell ref="AH42:AV42"/>
    <mergeCell ref="BB13:BF13"/>
    <mergeCell ref="BO11:BR11"/>
    <mergeCell ref="BT11:BU12"/>
    <mergeCell ref="BV11:BV12"/>
    <mergeCell ref="BW11:BX12"/>
    <mergeCell ref="BY11:BY12"/>
    <mergeCell ref="BO12:BS12"/>
    <mergeCell ref="CG11:CJ12"/>
    <mergeCell ref="CG14:CJ15"/>
    <mergeCell ref="BT14:BU15"/>
    <mergeCell ref="BW14:BX15"/>
    <mergeCell ref="BV14:BV15"/>
    <mergeCell ref="BY14:BY15"/>
    <mergeCell ref="BO15:BS15"/>
    <mergeCell ref="BO14:BR14"/>
    <mergeCell ref="CA11:CB12"/>
    <mergeCell ref="CC11:CF12"/>
    <mergeCell ref="CA14:CB15"/>
    <mergeCell ref="CC14:CF15"/>
  </mergeCells>
  <phoneticPr fontId="1"/>
  <printOptions horizontalCentered="1" verticalCentered="1"/>
  <pageMargins left="0.19685039370078741" right="0.19685039370078741" top="0.19685039370078741" bottom="0.19685039370078741" header="0.19685039370078741" footer="0.19685039370078741"/>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CX52"/>
  <sheetViews>
    <sheetView topLeftCell="AK1" zoomScaleNormal="100" workbookViewId="0">
      <selection activeCell="CT25" sqref="CT25"/>
    </sheetView>
  </sheetViews>
  <sheetFormatPr defaultColWidth="9" defaultRowHeight="12"/>
  <cols>
    <col min="1" max="1" width="1.125" style="11" customWidth="1"/>
    <col min="2" max="2" width="3.375" style="11" customWidth="1"/>
    <col min="3" max="11" width="2.125" style="11" customWidth="1"/>
    <col min="12" max="13" width="2" style="11" customWidth="1"/>
    <col min="14" max="18" width="2.125" style="11" customWidth="1"/>
    <col min="19" max="19" width="1.875" style="11" customWidth="1"/>
    <col min="20" max="20" width="2.5" style="11" customWidth="1"/>
    <col min="21" max="34" width="2.125" style="11" customWidth="1"/>
    <col min="35" max="35" width="3.875" style="11" customWidth="1"/>
    <col min="36" max="36" width="2.125" style="11" customWidth="1"/>
    <col min="37" max="52" width="1.5" style="11" customWidth="1"/>
    <col min="53" max="111" width="2.125" style="11" customWidth="1"/>
    <col min="112" max="16384" width="9" style="11"/>
  </cols>
  <sheetData>
    <row r="1" spans="1:102" ht="24">
      <c r="C1" s="799" t="s">
        <v>248</v>
      </c>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row>
    <row r="2" spans="1:102" ht="17.25" customHeight="1" thickBot="1">
      <c r="C2" s="645" t="s">
        <v>230</v>
      </c>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row>
    <row r="3" spans="1:102" ht="18.75" customHeight="1" thickTop="1">
      <c r="A3" s="800" t="s">
        <v>138</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c r="AW3" s="666"/>
      <c r="AX3" s="666"/>
      <c r="AY3" s="666"/>
      <c r="AZ3" s="801"/>
      <c r="BA3" s="665" t="s">
        <v>139</v>
      </c>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6"/>
      <c r="CC3" s="666"/>
      <c r="CD3" s="666"/>
      <c r="CE3" s="666"/>
      <c r="CF3" s="666"/>
      <c r="CG3" s="666"/>
      <c r="CH3" s="666"/>
      <c r="CI3" s="666"/>
      <c r="CJ3" s="667"/>
      <c r="CK3" s="36"/>
      <c r="CL3" s="36"/>
      <c r="CM3" s="36"/>
      <c r="CN3" s="36"/>
      <c r="CO3" s="36"/>
      <c r="CP3" s="36"/>
      <c r="CQ3" s="36"/>
      <c r="CR3" s="36"/>
      <c r="CS3" s="36"/>
      <c r="CT3" s="36"/>
      <c r="CU3" s="36"/>
      <c r="CV3" s="36"/>
      <c r="CW3" s="36"/>
      <c r="CX3" s="36"/>
    </row>
    <row r="4" spans="1:102" ht="15" customHeight="1">
      <c r="A4" s="802" t="s">
        <v>140</v>
      </c>
      <c r="B4" s="803"/>
      <c r="C4" s="803"/>
      <c r="D4" s="803"/>
      <c r="E4" s="803"/>
      <c r="F4" s="803"/>
      <c r="G4" s="803"/>
      <c r="H4" s="803"/>
      <c r="I4" s="803"/>
      <c r="J4" s="803"/>
      <c r="K4" s="803"/>
      <c r="L4" s="803"/>
      <c r="M4" s="803"/>
      <c r="N4" s="803"/>
      <c r="O4" s="803"/>
      <c r="P4" s="803"/>
      <c r="Q4" s="803"/>
      <c r="R4" s="804"/>
      <c r="S4" s="108"/>
      <c r="T4" s="102"/>
      <c r="U4" s="102"/>
      <c r="V4" s="102"/>
      <c r="W4" s="110"/>
      <c r="X4" s="808" t="s">
        <v>141</v>
      </c>
      <c r="Y4" s="809"/>
      <c r="Z4" s="809"/>
      <c r="AA4" s="809"/>
      <c r="AB4" s="809"/>
      <c r="AC4" s="809"/>
      <c r="AD4" s="809"/>
      <c r="AE4" s="809"/>
      <c r="AF4" s="809"/>
      <c r="AG4" s="809"/>
      <c r="AH4" s="809"/>
      <c r="AI4" s="809"/>
      <c r="AJ4" s="810"/>
      <c r="AK4" s="805" t="s">
        <v>142</v>
      </c>
      <c r="AL4" s="806"/>
      <c r="AM4" s="806"/>
      <c r="AN4" s="806"/>
      <c r="AO4" s="806"/>
      <c r="AP4" s="806"/>
      <c r="AQ4" s="806"/>
      <c r="AR4" s="806"/>
      <c r="AS4" s="806"/>
      <c r="AT4" s="806"/>
      <c r="AU4" s="806"/>
      <c r="AV4" s="806"/>
      <c r="AW4" s="806"/>
      <c r="AX4" s="806"/>
      <c r="AY4" s="806"/>
      <c r="AZ4" s="807"/>
      <c r="BA4" s="112" t="s">
        <v>143</v>
      </c>
      <c r="BB4" s="17"/>
      <c r="BC4" s="17"/>
      <c r="BD4" s="17"/>
      <c r="BE4" s="17"/>
      <c r="BF4" s="17"/>
      <c r="BG4" s="17"/>
      <c r="BH4" s="17"/>
      <c r="BI4" s="17"/>
      <c r="BJ4" s="17"/>
      <c r="BK4" s="17"/>
      <c r="BL4" s="17"/>
      <c r="BM4" s="17"/>
      <c r="BN4" s="17"/>
      <c r="BO4" s="17"/>
      <c r="BP4" s="17"/>
      <c r="BQ4" s="17"/>
      <c r="BR4" s="690" t="str">
        <f>指定登録依頼書①!BR4</f>
        <v>被ばく管理用記号　P4</v>
      </c>
      <c r="BS4" s="972"/>
      <c r="BT4" s="972"/>
      <c r="BU4" s="972"/>
      <c r="BV4" s="972"/>
      <c r="BW4" s="972"/>
      <c r="BX4" s="972"/>
      <c r="BY4" s="972"/>
      <c r="BZ4" s="294" t="str">
        <f>指定登録依頼書①!BZ4</f>
        <v>2</v>
      </c>
      <c r="CA4" s="719" t="s">
        <v>145</v>
      </c>
      <c r="CB4" s="720"/>
      <c r="CC4" s="720"/>
      <c r="CD4" s="721"/>
      <c r="CE4" s="117"/>
      <c r="CF4" s="117"/>
      <c r="CG4" s="117"/>
      <c r="CH4" s="117"/>
      <c r="CI4" s="117"/>
      <c r="CJ4" s="120"/>
      <c r="CK4" s="37"/>
      <c r="CL4" s="3"/>
    </row>
    <row r="5" spans="1:102" ht="15.75" customHeight="1">
      <c r="A5" s="813" t="str">
        <f>指定登録依頼書①!A5</f>
        <v/>
      </c>
      <c r="B5" s="635"/>
      <c r="C5" s="635" t="str">
        <f>指定登録依頼書①!C5</f>
        <v/>
      </c>
      <c r="D5" s="635"/>
      <c r="E5" s="837" t="s">
        <v>34</v>
      </c>
      <c r="F5" s="837"/>
      <c r="G5" s="635" t="str">
        <f>指定登録依頼書①!G5</f>
        <v/>
      </c>
      <c r="H5" s="635"/>
      <c r="I5" s="635" t="str">
        <f>指定登録依頼書①!I5</f>
        <v/>
      </c>
      <c r="J5" s="635"/>
      <c r="K5" s="635" t="str">
        <f>指定登録依頼書①!K5</f>
        <v/>
      </c>
      <c r="L5" s="635"/>
      <c r="M5" s="635" t="str">
        <f>指定登録依頼書①!M5</f>
        <v/>
      </c>
      <c r="N5" s="635"/>
      <c r="O5" s="635" t="str">
        <f>指定登録依頼書①!O5</f>
        <v/>
      </c>
      <c r="P5" s="635"/>
      <c r="Q5" s="635" t="str">
        <f>指定登録依頼書①!Q5</f>
        <v/>
      </c>
      <c r="R5" s="637"/>
      <c r="S5" s="118"/>
      <c r="T5" s="9"/>
      <c r="U5" s="9"/>
      <c r="V5" s="9"/>
      <c r="W5" s="119"/>
      <c r="X5" s="4"/>
      <c r="Y5" s="4"/>
      <c r="Z5" s="4"/>
      <c r="AA5" s="4"/>
      <c r="AB5" s="4"/>
      <c r="AD5" s="21"/>
      <c r="AE5" s="4"/>
      <c r="AG5" s="4"/>
      <c r="AH5" s="4"/>
      <c r="AJ5" s="104"/>
      <c r="AK5" s="816" t="str">
        <f>指定登録依頼書①!AK5</f>
        <v/>
      </c>
      <c r="AL5" s="817"/>
      <c r="AM5" s="820" t="str">
        <f>指定登録依頼書①!AM5</f>
        <v/>
      </c>
      <c r="AN5" s="817"/>
      <c r="AO5" s="820" t="str">
        <f>指定登録依頼書①!AO5</f>
        <v/>
      </c>
      <c r="AP5" s="817"/>
      <c r="AQ5" s="820" t="str">
        <f>指定登録依頼書①!AQ5</f>
        <v/>
      </c>
      <c r="AR5" s="817"/>
      <c r="AS5" s="820" t="str">
        <f>指定登録依頼書①!AS5</f>
        <v/>
      </c>
      <c r="AT5" s="817"/>
      <c r="AU5" s="820" t="str">
        <f>指定登録依頼書①!AU5</f>
        <v/>
      </c>
      <c r="AV5" s="817"/>
      <c r="AW5" s="820" t="str">
        <f>指定登録依頼書①!AW5</f>
        <v/>
      </c>
      <c r="AX5" s="817"/>
      <c r="AY5" s="820" t="str">
        <f>指定登録依頼書①!AY5</f>
        <v/>
      </c>
      <c r="AZ5" s="840"/>
      <c r="BA5" s="692" t="str">
        <f>指定登録依頼書①!BA5</f>
        <v>研究企画部（施設共用：γ・電子線照射施設）</v>
      </c>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4"/>
      <c r="CA5" s="722"/>
      <c r="CB5" s="723"/>
      <c r="CC5" s="723"/>
      <c r="CD5" s="724"/>
      <c r="CE5" s="668" t="str">
        <f>IF(入力シート!AA77,"■","□") &amp; "有"</f>
        <v>□有</v>
      </c>
      <c r="CF5" s="668"/>
      <c r="CG5" s="9" t="s">
        <v>147</v>
      </c>
      <c r="CH5" s="645" t="str">
        <f>IF(入力シート!AB77,"■","□") &amp; "無"</f>
        <v>■無</v>
      </c>
      <c r="CI5" s="645"/>
      <c r="CJ5" s="669"/>
      <c r="CL5" s="33"/>
      <c r="CM5" s="33"/>
      <c r="CN5" s="33"/>
      <c r="CO5" s="33"/>
      <c r="CP5" s="33"/>
      <c r="CS5" s="32"/>
      <c r="CT5" s="32"/>
      <c r="CU5" s="32"/>
      <c r="CV5" s="32"/>
      <c r="CW5" s="32"/>
    </row>
    <row r="6" spans="1:102" ht="15.75" customHeight="1">
      <c r="A6" s="813"/>
      <c r="B6" s="635"/>
      <c r="C6" s="635"/>
      <c r="D6" s="635"/>
      <c r="E6" s="837"/>
      <c r="F6" s="837"/>
      <c r="G6" s="635"/>
      <c r="H6" s="635"/>
      <c r="I6" s="635"/>
      <c r="J6" s="635"/>
      <c r="K6" s="635"/>
      <c r="L6" s="635"/>
      <c r="M6" s="635"/>
      <c r="N6" s="635"/>
      <c r="O6" s="635"/>
      <c r="P6" s="635"/>
      <c r="Q6" s="635"/>
      <c r="R6" s="637"/>
      <c r="S6" s="118"/>
      <c r="T6" s="9"/>
      <c r="U6" s="9"/>
      <c r="V6" s="9"/>
      <c r="W6" s="119"/>
      <c r="X6" s="4"/>
      <c r="Y6" s="944" t="str">
        <f>指定登録依頼書①!Y6</f>
        <v/>
      </c>
      <c r="Z6" s="944"/>
      <c r="AA6" s="944"/>
      <c r="AB6" s="944"/>
      <c r="AC6" s="944"/>
      <c r="AD6" s="944"/>
      <c r="AE6" s="4"/>
      <c r="AF6" s="4"/>
      <c r="AG6" s="4"/>
      <c r="AH6" s="4"/>
      <c r="AI6" s="4"/>
      <c r="AJ6" s="104"/>
      <c r="AK6" s="705"/>
      <c r="AL6" s="818"/>
      <c r="AM6" s="821"/>
      <c r="AN6" s="818"/>
      <c r="AO6" s="821"/>
      <c r="AP6" s="818"/>
      <c r="AQ6" s="821"/>
      <c r="AR6" s="818"/>
      <c r="AS6" s="821"/>
      <c r="AT6" s="818"/>
      <c r="AU6" s="821"/>
      <c r="AV6" s="818"/>
      <c r="AW6" s="821"/>
      <c r="AX6" s="818"/>
      <c r="AY6" s="821"/>
      <c r="AZ6" s="841"/>
      <c r="BA6" s="695"/>
      <c r="BB6" s="696"/>
      <c r="BC6" s="696"/>
      <c r="BD6" s="696"/>
      <c r="BE6" s="696"/>
      <c r="BF6" s="696"/>
      <c r="BG6" s="696"/>
      <c r="BH6" s="696"/>
      <c r="BI6" s="696"/>
      <c r="BJ6" s="696"/>
      <c r="BK6" s="696"/>
      <c r="BL6" s="696"/>
      <c r="BM6" s="696"/>
      <c r="BN6" s="696"/>
      <c r="BO6" s="696"/>
      <c r="BP6" s="696"/>
      <c r="BQ6" s="696"/>
      <c r="BR6" s="696"/>
      <c r="BS6" s="696"/>
      <c r="BT6" s="696"/>
      <c r="BU6" s="696"/>
      <c r="BV6" s="696"/>
      <c r="BW6" s="696"/>
      <c r="BX6" s="696"/>
      <c r="BY6" s="696"/>
      <c r="BZ6" s="697"/>
      <c r="CA6" s="725"/>
      <c r="CB6" s="726"/>
      <c r="CC6" s="726"/>
      <c r="CD6" s="727"/>
      <c r="CE6" s="114"/>
      <c r="CF6" s="114"/>
      <c r="CG6" s="114"/>
      <c r="CH6" s="39"/>
      <c r="CI6" s="39"/>
      <c r="CJ6" s="121"/>
      <c r="CK6" s="9"/>
      <c r="CL6" s="3"/>
    </row>
    <row r="7" spans="1:102" ht="15" customHeight="1">
      <c r="A7" s="814"/>
      <c r="B7" s="636"/>
      <c r="C7" s="636"/>
      <c r="D7" s="636"/>
      <c r="E7" s="838"/>
      <c r="F7" s="838"/>
      <c r="G7" s="636"/>
      <c r="H7" s="636"/>
      <c r="I7" s="636"/>
      <c r="J7" s="636"/>
      <c r="K7" s="636"/>
      <c r="L7" s="636"/>
      <c r="M7" s="636"/>
      <c r="N7" s="636"/>
      <c r="O7" s="636"/>
      <c r="P7" s="636"/>
      <c r="Q7" s="636"/>
      <c r="R7" s="638"/>
      <c r="S7" s="118"/>
      <c r="T7" s="9"/>
      <c r="U7" s="9"/>
      <c r="V7" s="9"/>
      <c r="W7" s="119"/>
      <c r="X7" s="4"/>
      <c r="Y7" s="686" t="str">
        <f>指定登録依頼書①!X7</f>
        <v xml:space="preserve"> </v>
      </c>
      <c r="Z7" s="686"/>
      <c r="AA7" s="686"/>
      <c r="AB7" s="686"/>
      <c r="AC7" s="36" t="s">
        <v>15</v>
      </c>
      <c r="AD7" s="686" t="str">
        <f>指定登録依頼書①!AD7</f>
        <v/>
      </c>
      <c r="AE7" s="686"/>
      <c r="AF7" s="36" t="s">
        <v>16</v>
      </c>
      <c r="AG7" s="686" t="str">
        <f>指定登録依頼書①!AG7</f>
        <v/>
      </c>
      <c r="AH7" s="686"/>
      <c r="AI7" s="36" t="s">
        <v>17</v>
      </c>
      <c r="AJ7" s="104"/>
      <c r="AK7" s="706"/>
      <c r="AL7" s="819"/>
      <c r="AM7" s="822"/>
      <c r="AN7" s="819"/>
      <c r="AO7" s="822"/>
      <c r="AP7" s="819"/>
      <c r="AQ7" s="822"/>
      <c r="AR7" s="819"/>
      <c r="AS7" s="822"/>
      <c r="AT7" s="819"/>
      <c r="AU7" s="822"/>
      <c r="AV7" s="819"/>
      <c r="AW7" s="822"/>
      <c r="AX7" s="819"/>
      <c r="AY7" s="822"/>
      <c r="AZ7" s="842"/>
      <c r="BA7" s="660" t="s">
        <v>148</v>
      </c>
      <c r="BB7" s="661"/>
      <c r="BC7" s="661"/>
      <c r="BD7" s="661"/>
      <c r="BE7" s="661"/>
      <c r="BF7" s="661"/>
      <c r="BG7" s="661"/>
      <c r="BH7" s="661"/>
      <c r="BI7" s="661"/>
      <c r="BJ7" s="661"/>
      <c r="BK7" s="661"/>
      <c r="BL7" s="661"/>
      <c r="BM7" s="661"/>
      <c r="BN7" s="661"/>
      <c r="BO7" s="661"/>
      <c r="BP7" s="661"/>
      <c r="BQ7" s="661"/>
      <c r="BR7" s="661" t="s">
        <v>36</v>
      </c>
      <c r="BS7" s="661"/>
      <c r="BT7" s="661"/>
      <c r="BU7" s="661"/>
      <c r="BV7" s="661"/>
      <c r="BW7" s="661"/>
      <c r="BX7" s="661"/>
      <c r="BY7" s="661"/>
      <c r="BZ7" s="606"/>
      <c r="CA7" s="710" t="s">
        <v>237</v>
      </c>
      <c r="CB7" s="711"/>
      <c r="CC7" s="711"/>
      <c r="CD7" s="712"/>
      <c r="CE7" s="117"/>
      <c r="CF7" s="117"/>
      <c r="CG7" s="117"/>
      <c r="CH7" s="113"/>
      <c r="CI7" s="113"/>
      <c r="CJ7" s="122"/>
      <c r="CK7" s="3"/>
      <c r="CL7" s="3"/>
    </row>
    <row r="8" spans="1:102" ht="15" customHeight="1">
      <c r="A8" s="815" t="s">
        <v>150</v>
      </c>
      <c r="B8" s="809"/>
      <c r="C8" s="809"/>
      <c r="D8" s="809"/>
      <c r="E8" s="809"/>
      <c r="F8" s="809"/>
      <c r="G8" s="809"/>
      <c r="H8" s="809"/>
      <c r="I8" s="809"/>
      <c r="J8" s="809"/>
      <c r="K8" s="809"/>
      <c r="L8" s="809"/>
      <c r="M8" s="809"/>
      <c r="N8" s="809"/>
      <c r="O8" s="809"/>
      <c r="P8" s="809"/>
      <c r="Q8" s="809"/>
      <c r="R8" s="810"/>
      <c r="S8" s="118"/>
      <c r="T8" s="9"/>
      <c r="U8" s="9"/>
      <c r="V8" s="9"/>
      <c r="W8" s="119"/>
      <c r="X8" s="4"/>
      <c r="Y8" s="847" t="str">
        <f>指定登録依頼書①!Y8</f>
        <v/>
      </c>
      <c r="Z8" s="847"/>
      <c r="AA8" s="847"/>
      <c r="AB8" s="847"/>
      <c r="AC8" s="847"/>
      <c r="AD8" s="214"/>
      <c r="AE8" s="214"/>
      <c r="AF8" s="214"/>
      <c r="AG8" s="214"/>
      <c r="AH8" s="214"/>
      <c r="AI8" s="214"/>
      <c r="AJ8" s="104"/>
      <c r="AK8" s="98"/>
      <c r="AL8" s="99"/>
      <c r="AM8" s="99"/>
      <c r="AN8" s="99"/>
      <c r="AO8" s="99"/>
      <c r="AP8" s="99"/>
      <c r="AQ8" s="99"/>
      <c r="AR8" s="99"/>
      <c r="AS8" s="99"/>
      <c r="AT8" s="99"/>
      <c r="AU8" s="99"/>
      <c r="AV8" s="99"/>
      <c r="AW8" s="99"/>
      <c r="AX8" s="99"/>
      <c r="AY8" s="99"/>
      <c r="AZ8" s="100"/>
      <c r="BA8" s="733" t="str">
        <f>指定登録依頼書①!BA8</f>
        <v>島田　明彦</v>
      </c>
      <c r="BB8" s="734"/>
      <c r="BC8" s="734"/>
      <c r="BD8" s="734"/>
      <c r="BE8" s="734"/>
      <c r="BF8" s="734"/>
      <c r="BG8" s="734"/>
      <c r="BH8" s="734"/>
      <c r="BI8" s="734"/>
      <c r="BJ8" s="734"/>
      <c r="BK8" s="734"/>
      <c r="BL8" s="734"/>
      <c r="BM8" s="734"/>
      <c r="BN8" s="734"/>
      <c r="BO8" s="734"/>
      <c r="BP8" s="734"/>
      <c r="BQ8" s="734"/>
      <c r="BR8" s="729" t="str">
        <f>指定登録依頼書①!BR8</f>
        <v>027-335-6294</v>
      </c>
      <c r="BS8" s="729"/>
      <c r="BT8" s="729"/>
      <c r="BU8" s="729"/>
      <c r="BV8" s="729"/>
      <c r="BW8" s="729"/>
      <c r="BX8" s="729"/>
      <c r="BY8" s="729"/>
      <c r="BZ8" s="730"/>
      <c r="CA8" s="713"/>
      <c r="CB8" s="714"/>
      <c r="CC8" s="714"/>
      <c r="CD8" s="715"/>
      <c r="CE8" s="668" t="str">
        <f>指定登録依頼書①!CE8</f>
        <v>□要</v>
      </c>
      <c r="CF8" s="668"/>
      <c r="CG8" s="9" t="s">
        <v>147</v>
      </c>
      <c r="CH8" s="645" t="str">
        <f>指定登録依頼書①!CH8</f>
        <v>■不要</v>
      </c>
      <c r="CI8" s="645"/>
      <c r="CJ8" s="669"/>
      <c r="CL8" s="33"/>
      <c r="CM8" s="33"/>
      <c r="CN8" s="33"/>
      <c r="CO8" s="33"/>
      <c r="CP8" s="33"/>
      <c r="CS8" s="32"/>
      <c r="CT8" s="32"/>
      <c r="CU8" s="32"/>
      <c r="CV8" s="32"/>
      <c r="CW8" s="32"/>
    </row>
    <row r="9" spans="1:102" ht="15" customHeight="1">
      <c r="A9" s="783" t="str">
        <f>指定登録依頼書①!A9</f>
        <v xml:space="preserve"> </v>
      </c>
      <c r="B9" s="671"/>
      <c r="C9" s="671"/>
      <c r="D9" s="671"/>
      <c r="E9" s="671"/>
      <c r="F9" s="671"/>
      <c r="G9" s="671"/>
      <c r="H9" s="671"/>
      <c r="I9" s="671"/>
      <c r="J9" s="671"/>
      <c r="K9" s="671"/>
      <c r="L9" s="671"/>
      <c r="M9" s="671"/>
      <c r="N9" s="671"/>
      <c r="O9" s="671"/>
      <c r="P9" s="671"/>
      <c r="Q9" s="671"/>
      <c r="R9" s="753"/>
      <c r="S9" s="93"/>
      <c r="T9" s="94"/>
      <c r="U9" s="94"/>
      <c r="V9" s="94"/>
      <c r="W9" s="96"/>
      <c r="X9" s="106"/>
      <c r="Y9" s="106"/>
      <c r="Z9" s="106"/>
      <c r="AA9" s="106"/>
      <c r="AB9" s="106"/>
      <c r="AC9" s="106"/>
      <c r="AD9" s="106"/>
      <c r="AE9" s="106"/>
      <c r="AF9" s="106"/>
      <c r="AG9" s="106"/>
      <c r="AH9" s="106"/>
      <c r="AI9" s="106"/>
      <c r="AJ9" s="105"/>
      <c r="AK9" s="8"/>
      <c r="AL9" s="4"/>
      <c r="AM9" s="4"/>
      <c r="AN9" s="4"/>
      <c r="AO9" s="4"/>
      <c r="AP9" s="4"/>
      <c r="AQ9" s="4"/>
      <c r="AR9" s="4"/>
      <c r="AS9" s="4"/>
      <c r="AT9" s="4"/>
      <c r="AU9" s="4"/>
      <c r="AV9" s="4"/>
      <c r="AW9" s="4"/>
      <c r="AX9" s="4"/>
      <c r="AY9" s="4"/>
      <c r="AZ9" s="22"/>
      <c r="BA9" s="735"/>
      <c r="BB9" s="736"/>
      <c r="BC9" s="736"/>
      <c r="BD9" s="736"/>
      <c r="BE9" s="736"/>
      <c r="BF9" s="736"/>
      <c r="BG9" s="736"/>
      <c r="BH9" s="736"/>
      <c r="BI9" s="736"/>
      <c r="BJ9" s="736"/>
      <c r="BK9" s="736"/>
      <c r="BL9" s="736"/>
      <c r="BM9" s="736"/>
      <c r="BN9" s="736"/>
      <c r="BO9" s="736"/>
      <c r="BP9" s="736"/>
      <c r="BQ9" s="736"/>
      <c r="BR9" s="731"/>
      <c r="BS9" s="731"/>
      <c r="BT9" s="731"/>
      <c r="BU9" s="731"/>
      <c r="BV9" s="731"/>
      <c r="BW9" s="731"/>
      <c r="BX9" s="731"/>
      <c r="BY9" s="731"/>
      <c r="BZ9" s="732"/>
      <c r="CA9" s="716"/>
      <c r="CB9" s="717"/>
      <c r="CC9" s="717"/>
      <c r="CD9" s="718"/>
      <c r="CE9" s="114"/>
      <c r="CF9" s="114"/>
      <c r="CG9" s="114"/>
      <c r="CH9" s="114"/>
      <c r="CI9" s="114"/>
      <c r="CJ9" s="123"/>
      <c r="CK9" s="3"/>
      <c r="CL9" s="3"/>
    </row>
    <row r="10" spans="1:102" ht="18" customHeight="1">
      <c r="A10" s="784"/>
      <c r="B10" s="673"/>
      <c r="C10" s="673"/>
      <c r="D10" s="673"/>
      <c r="E10" s="673"/>
      <c r="F10" s="673"/>
      <c r="G10" s="673"/>
      <c r="H10" s="673"/>
      <c r="I10" s="673"/>
      <c r="J10" s="673"/>
      <c r="K10" s="673"/>
      <c r="L10" s="673"/>
      <c r="M10" s="673"/>
      <c r="N10" s="673"/>
      <c r="O10" s="673"/>
      <c r="P10" s="673"/>
      <c r="Q10" s="673"/>
      <c r="R10" s="770"/>
      <c r="S10" s="651" t="s">
        <v>152</v>
      </c>
      <c r="T10" s="644"/>
      <c r="U10" s="644"/>
      <c r="V10" s="644"/>
      <c r="W10" s="772"/>
      <c r="X10" s="728" t="s">
        <v>153</v>
      </c>
      <c r="Y10" s="661"/>
      <c r="Z10" s="661"/>
      <c r="AA10" s="661"/>
      <c r="AB10" s="661"/>
      <c r="AC10" s="661"/>
      <c r="AD10" s="661"/>
      <c r="AE10" s="661"/>
      <c r="AF10" s="661"/>
      <c r="AG10" s="661"/>
      <c r="AH10" s="661"/>
      <c r="AI10" s="661"/>
      <c r="AJ10" s="606"/>
      <c r="AK10" s="8"/>
      <c r="AL10" s="4"/>
      <c r="AM10" s="4"/>
      <c r="AN10" s="4"/>
      <c r="AO10" s="4"/>
      <c r="AP10" s="4"/>
      <c r="AQ10" s="4"/>
      <c r="AR10" s="4"/>
      <c r="AS10" s="4"/>
      <c r="AT10" s="4"/>
      <c r="AU10" s="4"/>
      <c r="AV10" s="4"/>
      <c r="AW10" s="4"/>
      <c r="AX10" s="4"/>
      <c r="AY10" s="4"/>
      <c r="AZ10" s="22"/>
      <c r="BA10" s="660" t="s">
        <v>117</v>
      </c>
      <c r="BB10" s="661"/>
      <c r="BC10" s="661"/>
      <c r="BD10" s="661"/>
      <c r="BE10" s="661"/>
      <c r="BF10" s="661"/>
      <c r="BG10" s="661"/>
      <c r="BH10" s="661"/>
      <c r="BI10" s="661"/>
      <c r="BJ10" s="661"/>
      <c r="BK10" s="661"/>
      <c r="BL10" s="661"/>
      <c r="BM10" s="606"/>
      <c r="BN10" s="728" t="s">
        <v>119</v>
      </c>
      <c r="BO10" s="661"/>
      <c r="BP10" s="661"/>
      <c r="BQ10" s="661"/>
      <c r="BR10" s="661"/>
      <c r="BS10" s="661"/>
      <c r="BT10" s="661"/>
      <c r="BU10" s="661"/>
      <c r="BV10" s="661"/>
      <c r="BW10" s="661"/>
      <c r="BX10" s="661"/>
      <c r="BY10" s="661"/>
      <c r="BZ10" s="606"/>
      <c r="CA10" s="862" t="s">
        <v>238</v>
      </c>
      <c r="CB10" s="862"/>
      <c r="CC10" s="862"/>
      <c r="CD10" s="862"/>
      <c r="CE10" s="862"/>
      <c r="CF10" s="862"/>
      <c r="CG10" s="862" t="s">
        <v>239</v>
      </c>
      <c r="CH10" s="862"/>
      <c r="CI10" s="862"/>
      <c r="CJ10" s="1013"/>
      <c r="CK10" s="4"/>
      <c r="CL10" s="4"/>
    </row>
    <row r="11" spans="1:102" ht="15" customHeight="1">
      <c r="A11" s="845" t="s">
        <v>155</v>
      </c>
      <c r="B11" s="751"/>
      <c r="C11" s="751"/>
      <c r="D11" s="751"/>
      <c r="E11" s="751"/>
      <c r="F11" s="751"/>
      <c r="G11" s="751"/>
      <c r="H11" s="751"/>
      <c r="I11" s="751"/>
      <c r="J11" s="751"/>
      <c r="K11" s="751"/>
      <c r="L11" s="751"/>
      <c r="M11" s="751"/>
      <c r="N11" s="751"/>
      <c r="O11" s="751"/>
      <c r="P11" s="751"/>
      <c r="Q11" s="751"/>
      <c r="R11" s="796"/>
      <c r="S11" s="593" t="str">
        <f>指定登録依頼書①!S11</f>
        <v>□ 男（M）</v>
      </c>
      <c r="T11" s="594"/>
      <c r="U11" s="594"/>
      <c r="V11" s="594"/>
      <c r="W11" s="595"/>
      <c r="X11" s="8"/>
      <c r="Y11" s="4"/>
      <c r="Z11" s="4"/>
      <c r="AB11" s="109"/>
      <c r="AC11" s="109"/>
      <c r="AD11" s="109"/>
      <c r="AE11" s="109"/>
      <c r="AF11" s="109"/>
      <c r="AG11" s="4"/>
      <c r="AH11" s="4"/>
      <c r="AI11" s="4"/>
      <c r="AJ11" s="104"/>
      <c r="AK11" s="8"/>
      <c r="AL11" s="4"/>
      <c r="AM11" s="4"/>
      <c r="AN11" s="4"/>
      <c r="AO11" s="4"/>
      <c r="AP11" s="4"/>
      <c r="AQ11" s="4"/>
      <c r="AR11" s="4"/>
      <c r="AS11" s="4"/>
      <c r="AT11" s="4"/>
      <c r="AU11" s="4"/>
      <c r="AV11" s="4"/>
      <c r="AW11" s="4"/>
      <c r="AX11" s="4"/>
      <c r="AY11" s="4"/>
      <c r="AZ11" s="22"/>
      <c r="BA11" s="4"/>
      <c r="BB11" s="689" t="str">
        <f>指定登録依頼書①!BB11</f>
        <v/>
      </c>
      <c r="BC11" s="689"/>
      <c r="BD11" s="689"/>
      <c r="BE11" s="689"/>
      <c r="BF11" s="737" t="s">
        <v>15</v>
      </c>
      <c r="BG11" s="686" t="str">
        <f>指定登録依頼書①!BG11</f>
        <v/>
      </c>
      <c r="BH11" s="686"/>
      <c r="BI11" s="685" t="s">
        <v>156</v>
      </c>
      <c r="BJ11" s="686" t="str">
        <f>指定登録依頼書①!BJ11</f>
        <v/>
      </c>
      <c r="BK11" s="686"/>
      <c r="BL11" s="685" t="s">
        <v>17</v>
      </c>
      <c r="BM11" s="104"/>
      <c r="BN11" s="4"/>
      <c r="BO11" s="973" t="str">
        <f>指定登録依頼書①!BO11</f>
        <v/>
      </c>
      <c r="BP11" s="973"/>
      <c r="BQ11" s="973"/>
      <c r="BR11" s="973"/>
      <c r="BS11" s="36" t="s">
        <v>15</v>
      </c>
      <c r="BT11" s="686" t="str">
        <f>指定登録依頼書①!BT11</f>
        <v/>
      </c>
      <c r="BU11" s="686"/>
      <c r="BV11" s="685" t="s">
        <v>156</v>
      </c>
      <c r="BW11" s="686" t="str">
        <f>指定登録依頼書①!BW11</f>
        <v/>
      </c>
      <c r="BX11" s="686"/>
      <c r="BY11" s="685" t="s">
        <v>157</v>
      </c>
      <c r="BZ11" s="104"/>
      <c r="CA11" s="651" t="s">
        <v>123</v>
      </c>
      <c r="CB11" s="772"/>
      <c r="CC11" s="986" t="str">
        <f>指定解除依頼書①!CC11</f>
        <v>x</v>
      </c>
      <c r="CD11" s="987"/>
      <c r="CE11" s="987"/>
      <c r="CF11" s="988"/>
      <c r="CG11" s="976" t="str">
        <f>指定解除依頼書①!CG11</f>
        <v xml:space="preserve">□ P D </v>
      </c>
      <c r="CH11" s="977"/>
      <c r="CI11" s="977"/>
      <c r="CJ11" s="978"/>
      <c r="CK11" s="4"/>
      <c r="CL11" s="4"/>
    </row>
    <row r="12" spans="1:102" ht="15" customHeight="1">
      <c r="A12" s="846"/>
      <c r="B12" s="645"/>
      <c r="C12" s="645"/>
      <c r="D12" s="645"/>
      <c r="E12" s="645"/>
      <c r="F12" s="645"/>
      <c r="G12" s="645"/>
      <c r="H12" s="645"/>
      <c r="I12" s="645"/>
      <c r="J12" s="645"/>
      <c r="K12" s="645"/>
      <c r="L12" s="645"/>
      <c r="M12" s="645"/>
      <c r="N12" s="645"/>
      <c r="O12" s="645"/>
      <c r="P12" s="645"/>
      <c r="Q12" s="645"/>
      <c r="R12" s="646"/>
      <c r="S12" s="593"/>
      <c r="T12" s="594"/>
      <c r="U12" s="594"/>
      <c r="V12" s="594"/>
      <c r="W12" s="595"/>
      <c r="X12" s="4"/>
      <c r="Y12" s="4"/>
      <c r="Z12" s="4"/>
      <c r="AB12" s="109"/>
      <c r="AC12" s="109"/>
      <c r="AD12" s="109"/>
      <c r="AE12" s="109"/>
      <c r="AF12" s="109"/>
      <c r="AG12" s="4"/>
      <c r="AH12" s="4"/>
      <c r="AI12" s="4"/>
      <c r="AJ12" s="104"/>
      <c r="AK12" s="4"/>
      <c r="AL12" s="4"/>
      <c r="AM12" s="4"/>
      <c r="AN12" s="4"/>
      <c r="AO12" s="4"/>
      <c r="AP12" s="4"/>
      <c r="AQ12" s="4"/>
      <c r="AR12" s="4"/>
      <c r="AS12" s="4"/>
      <c r="AT12" s="4"/>
      <c r="AU12" s="4"/>
      <c r="AV12" s="4"/>
      <c r="AW12" s="4"/>
      <c r="AX12" s="4"/>
      <c r="AY12" s="4"/>
      <c r="AZ12" s="22"/>
      <c r="BA12" s="4"/>
      <c r="BB12" s="689"/>
      <c r="BC12" s="689"/>
      <c r="BD12" s="689"/>
      <c r="BE12" s="689"/>
      <c r="BF12" s="737"/>
      <c r="BG12" s="686"/>
      <c r="BH12" s="686"/>
      <c r="BI12" s="685"/>
      <c r="BJ12" s="686"/>
      <c r="BK12" s="686"/>
      <c r="BL12" s="685"/>
      <c r="BM12" s="104"/>
      <c r="BN12" s="5"/>
      <c r="BO12" s="611" t="str">
        <f>指定登録依頼書①!BO12</f>
        <v/>
      </c>
      <c r="BP12" s="611"/>
      <c r="BQ12" s="611"/>
      <c r="BR12" s="611"/>
      <c r="BS12" s="611"/>
      <c r="BT12" s="687"/>
      <c r="BU12" s="687"/>
      <c r="BV12" s="688"/>
      <c r="BW12" s="687"/>
      <c r="BX12" s="687"/>
      <c r="BY12" s="688"/>
      <c r="BZ12" s="105"/>
      <c r="CA12" s="596"/>
      <c r="CB12" s="598"/>
      <c r="CC12" s="989"/>
      <c r="CD12" s="990"/>
      <c r="CE12" s="990"/>
      <c r="CF12" s="991"/>
      <c r="CG12" s="979"/>
      <c r="CH12" s="980"/>
      <c r="CI12" s="980"/>
      <c r="CJ12" s="981"/>
      <c r="CK12" s="4"/>
      <c r="CL12" s="4"/>
    </row>
    <row r="13" spans="1:102" ht="18" customHeight="1">
      <c r="A13" s="783" t="str">
        <f>指定登録依頼書①!A13</f>
        <v/>
      </c>
      <c r="B13" s="671"/>
      <c r="C13" s="671"/>
      <c r="D13" s="671"/>
      <c r="E13" s="671"/>
      <c r="F13" s="671"/>
      <c r="G13" s="671"/>
      <c r="H13" s="671"/>
      <c r="I13" s="671"/>
      <c r="J13" s="671"/>
      <c r="K13" s="671"/>
      <c r="L13" s="671"/>
      <c r="M13" s="671"/>
      <c r="N13" s="671"/>
      <c r="O13" s="671"/>
      <c r="P13" s="671"/>
      <c r="Q13" s="671"/>
      <c r="R13" s="753"/>
      <c r="S13" s="9"/>
      <c r="T13" s="9"/>
      <c r="U13" s="9" t="s">
        <v>147</v>
      </c>
      <c r="V13" s="9"/>
      <c r="W13" s="119"/>
      <c r="Y13" s="668" t="str">
        <f>指定登録依頼書①!Y13</f>
        <v>□ 　日本人</v>
      </c>
      <c r="Z13" s="668"/>
      <c r="AA13" s="668"/>
      <c r="AB13" s="668"/>
      <c r="AC13" s="668"/>
      <c r="AD13" s="9"/>
      <c r="AE13" s="645" t="str">
        <f>指定登録依頼書①!AE13</f>
        <v>□ 　外国人</v>
      </c>
      <c r="AF13" s="645"/>
      <c r="AG13" s="645"/>
      <c r="AH13" s="645"/>
      <c r="AI13" s="645"/>
      <c r="AJ13" s="104"/>
      <c r="AK13" s="4"/>
      <c r="AL13" s="4"/>
      <c r="AM13" s="4"/>
      <c r="AN13" s="4"/>
      <c r="AO13" s="4"/>
      <c r="AP13" s="4"/>
      <c r="AQ13" s="4"/>
      <c r="AR13" s="4"/>
      <c r="AS13" s="4"/>
      <c r="AT13" s="4"/>
      <c r="AU13" s="4"/>
      <c r="AV13" s="4"/>
      <c r="AW13" s="4"/>
      <c r="AX13" s="4"/>
      <c r="AY13" s="4"/>
      <c r="AZ13" s="22"/>
      <c r="BA13" s="4"/>
      <c r="BB13" s="640" t="str">
        <f>指定登録依頼書①!BB13</f>
        <v/>
      </c>
      <c r="BC13" s="640"/>
      <c r="BD13" s="640"/>
      <c r="BE13" s="640"/>
      <c r="BF13" s="640"/>
      <c r="BG13" s="686"/>
      <c r="BH13" s="686"/>
      <c r="BI13" s="685"/>
      <c r="BJ13" s="686"/>
      <c r="BK13" s="686"/>
      <c r="BL13" s="685"/>
      <c r="BM13" s="104"/>
      <c r="BN13" s="728" t="s">
        <v>240</v>
      </c>
      <c r="BO13" s="661"/>
      <c r="BP13" s="661"/>
      <c r="BQ13" s="661"/>
      <c r="BR13" s="661"/>
      <c r="BS13" s="661"/>
      <c r="BT13" s="661"/>
      <c r="BU13" s="661"/>
      <c r="BV13" s="661"/>
      <c r="BW13" s="661"/>
      <c r="BX13" s="661"/>
      <c r="BY13" s="661"/>
      <c r="BZ13" s="606"/>
      <c r="CA13" s="1041" t="s">
        <v>124</v>
      </c>
      <c r="CB13" s="862"/>
      <c r="CC13" s="1014" t="str">
        <f>指定解除依頼書①!CC13</f>
        <v>-</v>
      </c>
      <c r="CD13" s="1014"/>
      <c r="CE13" s="1014"/>
      <c r="CF13" s="1014"/>
      <c r="CG13" s="982" t="str">
        <f>指定解除依頼書①!CG13</f>
        <v xml:space="preserve">□ TLD </v>
      </c>
      <c r="CH13" s="982"/>
      <c r="CI13" s="982"/>
      <c r="CJ13" s="983"/>
      <c r="CK13" s="4"/>
      <c r="CL13" s="4"/>
    </row>
    <row r="14" spans="1:102" ht="15" customHeight="1">
      <c r="A14" s="783"/>
      <c r="B14" s="671"/>
      <c r="C14" s="671"/>
      <c r="D14" s="671"/>
      <c r="E14" s="671"/>
      <c r="F14" s="671"/>
      <c r="G14" s="671"/>
      <c r="H14" s="671"/>
      <c r="I14" s="671"/>
      <c r="J14" s="671"/>
      <c r="K14" s="671"/>
      <c r="L14" s="671"/>
      <c r="M14" s="671"/>
      <c r="N14" s="671"/>
      <c r="O14" s="671"/>
      <c r="P14" s="671"/>
      <c r="Q14" s="671"/>
      <c r="R14" s="753"/>
      <c r="S14" s="593" t="str">
        <f>指定登録依頼書①!S14</f>
        <v>□ 女（F）</v>
      </c>
      <c r="T14" s="594"/>
      <c r="U14" s="594"/>
      <c r="V14" s="594"/>
      <c r="W14" s="594"/>
      <c r="X14" s="219"/>
      <c r="Y14" s="87"/>
      <c r="Z14" s="87"/>
      <c r="AB14" s="69"/>
      <c r="AC14" s="69"/>
      <c r="AD14" s="69"/>
      <c r="AE14" s="69"/>
      <c r="AF14" s="69"/>
      <c r="AG14" s="87"/>
      <c r="AH14" s="87"/>
      <c r="AI14" s="87"/>
      <c r="AJ14" s="220"/>
      <c r="AK14" s="8"/>
      <c r="AL14" s="4"/>
      <c r="AM14" s="4"/>
      <c r="AN14" s="4"/>
      <c r="AO14" s="4"/>
      <c r="AP14" s="4"/>
      <c r="AQ14" s="4"/>
      <c r="AR14" s="4"/>
      <c r="AS14" s="4"/>
      <c r="AT14" s="4"/>
      <c r="AU14" s="4"/>
      <c r="AV14" s="4"/>
      <c r="AW14" s="4"/>
      <c r="AX14" s="4"/>
      <c r="AY14" s="4"/>
      <c r="AZ14" s="224"/>
      <c r="BA14" s="4"/>
      <c r="BB14" s="4"/>
      <c r="BC14" s="4"/>
      <c r="BD14" s="4"/>
      <c r="BE14" s="4"/>
      <c r="BF14" s="4"/>
      <c r="BG14" s="4"/>
      <c r="BH14" s="4"/>
      <c r="BI14" s="4"/>
      <c r="BJ14" s="4"/>
      <c r="BK14" s="4"/>
      <c r="BL14" s="4"/>
      <c r="BM14" s="104"/>
      <c r="BN14" s="4"/>
      <c r="BO14" s="973" t="str">
        <f>入力シート!AE67</f>
        <v/>
      </c>
      <c r="BP14" s="973"/>
      <c r="BQ14" s="973"/>
      <c r="BR14" s="973"/>
      <c r="BS14" s="36" t="s">
        <v>15</v>
      </c>
      <c r="BT14" s="686" t="str">
        <f>入力シート!AC67 &amp; ""</f>
        <v/>
      </c>
      <c r="BU14" s="686"/>
      <c r="BV14" s="685" t="s">
        <v>156</v>
      </c>
      <c r="BW14" s="686" t="str">
        <f>入力シート!AD67 &amp; ""</f>
        <v/>
      </c>
      <c r="BX14" s="686"/>
      <c r="BY14" s="685" t="s">
        <v>157</v>
      </c>
      <c r="BZ14" s="104"/>
      <c r="CA14" s="624" t="s">
        <v>125</v>
      </c>
      <c r="CB14" s="624"/>
      <c r="CC14" s="993" t="str">
        <f>指定解除依頼書①!CC14</f>
        <v>-</v>
      </c>
      <c r="CD14" s="993"/>
      <c r="CE14" s="993"/>
      <c r="CF14" s="993"/>
      <c r="CG14" s="982" t="str">
        <f>指定解除依頼書①!CG14</f>
        <v>■ 計算</v>
      </c>
      <c r="CH14" s="982"/>
      <c r="CI14" s="982"/>
      <c r="CJ14" s="983"/>
      <c r="CK14" s="4"/>
      <c r="CL14" s="4"/>
    </row>
    <row r="15" spans="1:102" ht="15" customHeight="1" thickBot="1">
      <c r="A15" s="784"/>
      <c r="B15" s="673"/>
      <c r="C15" s="673"/>
      <c r="D15" s="673"/>
      <c r="E15" s="673"/>
      <c r="F15" s="673"/>
      <c r="G15" s="673"/>
      <c r="H15" s="673"/>
      <c r="I15" s="673"/>
      <c r="J15" s="673"/>
      <c r="K15" s="673"/>
      <c r="L15" s="673"/>
      <c r="M15" s="673"/>
      <c r="N15" s="673"/>
      <c r="O15" s="673"/>
      <c r="P15" s="673"/>
      <c r="Q15" s="673"/>
      <c r="R15" s="770"/>
      <c r="S15" s="596"/>
      <c r="T15" s="597"/>
      <c r="U15" s="597"/>
      <c r="V15" s="597"/>
      <c r="W15" s="597"/>
      <c r="X15" s="6"/>
      <c r="Y15" s="7"/>
      <c r="Z15" s="7"/>
      <c r="AA15" s="10"/>
      <c r="AB15" s="111"/>
      <c r="AC15" s="111"/>
      <c r="AD15" s="111"/>
      <c r="AE15" s="111"/>
      <c r="AF15" s="111"/>
      <c r="AG15" s="7"/>
      <c r="AH15" s="7"/>
      <c r="AI15" s="7"/>
      <c r="AJ15" s="19"/>
      <c r="AK15" s="5"/>
      <c r="AL15" s="106"/>
      <c r="AM15" s="106"/>
      <c r="AN15" s="106"/>
      <c r="AO15" s="106"/>
      <c r="AP15" s="106"/>
      <c r="AQ15" s="106"/>
      <c r="AR15" s="106"/>
      <c r="AS15" s="106"/>
      <c r="AT15" s="106"/>
      <c r="AU15" s="106"/>
      <c r="AV15" s="106"/>
      <c r="AW15" s="106"/>
      <c r="AX15" s="106"/>
      <c r="AY15" s="106"/>
      <c r="AZ15" s="23"/>
      <c r="BA15" s="58"/>
      <c r="BB15" s="106"/>
      <c r="BC15" s="106"/>
      <c r="BD15" s="106"/>
      <c r="BE15" s="106"/>
      <c r="BF15" s="106"/>
      <c r="BG15" s="106"/>
      <c r="BH15" s="106"/>
      <c r="BI15" s="106"/>
      <c r="BJ15" s="106"/>
      <c r="BK15" s="106"/>
      <c r="BL15" s="106"/>
      <c r="BM15" s="105"/>
      <c r="BN15" s="5"/>
      <c r="BO15" s="611" t="str">
        <f>入力シート!AE67</f>
        <v/>
      </c>
      <c r="BP15" s="611"/>
      <c r="BQ15" s="611"/>
      <c r="BR15" s="611"/>
      <c r="BS15" s="611"/>
      <c r="BT15" s="687"/>
      <c r="BU15" s="687"/>
      <c r="BV15" s="688"/>
      <c r="BW15" s="687"/>
      <c r="BX15" s="687"/>
      <c r="BY15" s="688"/>
      <c r="BZ15" s="105"/>
      <c r="CA15" s="992"/>
      <c r="CB15" s="992"/>
      <c r="CC15" s="994"/>
      <c r="CD15" s="994"/>
      <c r="CE15" s="994"/>
      <c r="CF15" s="994"/>
      <c r="CG15" s="984"/>
      <c r="CH15" s="984"/>
      <c r="CI15" s="984"/>
      <c r="CJ15" s="985"/>
      <c r="CK15" s="4"/>
      <c r="CL15" s="4"/>
    </row>
    <row r="16" spans="1:102" ht="15" customHeight="1" thickTop="1">
      <c r="A16" s="126"/>
      <c r="B16" s="823" t="s">
        <v>161</v>
      </c>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3"/>
      <c r="AY16" s="823"/>
      <c r="AZ16" s="824"/>
      <c r="BA16" s="660" t="s">
        <v>127</v>
      </c>
      <c r="BB16" s="661"/>
      <c r="BC16" s="661"/>
      <c r="BD16" s="661"/>
      <c r="BE16" s="661"/>
      <c r="BF16" s="661"/>
      <c r="BG16" s="661"/>
      <c r="BH16" s="661"/>
      <c r="BI16" s="661"/>
      <c r="BJ16" s="661"/>
      <c r="BK16" s="661"/>
      <c r="BL16" s="661"/>
      <c r="BM16" s="661"/>
      <c r="BN16" s="661"/>
      <c r="BO16" s="661"/>
      <c r="BP16" s="661"/>
      <c r="BQ16" s="661"/>
      <c r="BR16" s="661"/>
      <c r="BS16" s="661"/>
      <c r="BT16" s="661"/>
      <c r="BU16" s="661"/>
      <c r="BV16" s="661"/>
      <c r="BW16" s="661"/>
      <c r="BX16" s="661"/>
      <c r="BY16" s="661"/>
      <c r="BZ16" s="661"/>
      <c r="CA16" s="674" t="s">
        <v>162</v>
      </c>
      <c r="CB16" s="675"/>
      <c r="CC16" s="675"/>
      <c r="CD16" s="675"/>
      <c r="CE16" s="675"/>
      <c r="CF16" s="675"/>
      <c r="CG16" s="675"/>
      <c r="CH16" s="675"/>
      <c r="CI16" s="675"/>
      <c r="CJ16" s="676"/>
      <c r="CK16" s="9"/>
      <c r="CL16" s="9"/>
      <c r="CM16" s="9"/>
      <c r="CN16" s="9"/>
      <c r="CO16" s="9"/>
      <c r="CP16" s="9"/>
      <c r="CQ16" s="9"/>
      <c r="CR16" s="9"/>
      <c r="CS16" s="9"/>
      <c r="CT16" s="9"/>
      <c r="CU16" s="9"/>
      <c r="CV16" s="9"/>
      <c r="CW16" s="9"/>
      <c r="CX16" s="9"/>
    </row>
    <row r="17" spans="1:102" ht="15" customHeight="1">
      <c r="A17" s="126"/>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6"/>
      <c r="BA17" s="670" t="str">
        <f>指定登録依頼書①!BA17</f>
        <v>Ｃｏ６０第１照射棟.  被ばく管理担当課用記号：A</v>
      </c>
      <c r="BB17" s="671"/>
      <c r="BC17" s="671"/>
      <c r="BD17" s="671"/>
      <c r="BE17" s="671"/>
      <c r="BF17" s="671"/>
      <c r="BG17" s="671"/>
      <c r="BH17" s="671"/>
      <c r="BI17" s="671"/>
      <c r="BJ17" s="671"/>
      <c r="BK17" s="671"/>
      <c r="BL17" s="671"/>
      <c r="BM17" s="671"/>
      <c r="BN17" s="671"/>
      <c r="BO17" s="671"/>
      <c r="BP17" s="671"/>
      <c r="BQ17" s="671"/>
      <c r="BR17" s="671"/>
      <c r="BS17" s="671"/>
      <c r="BT17" s="671"/>
      <c r="BU17" s="671"/>
      <c r="BV17" s="671"/>
      <c r="BW17" s="671"/>
      <c r="BX17" s="671"/>
      <c r="BY17" s="671"/>
      <c r="BZ17" s="671"/>
      <c r="CA17" s="677"/>
      <c r="CB17" s="678"/>
      <c r="CC17" s="678"/>
      <c r="CD17" s="678"/>
      <c r="CE17" s="678"/>
      <c r="CF17" s="678"/>
      <c r="CG17" s="678"/>
      <c r="CH17" s="678"/>
      <c r="CI17" s="678"/>
      <c r="CJ17" s="679"/>
      <c r="CK17" s="9"/>
      <c r="CL17" s="9"/>
      <c r="CM17" s="9"/>
      <c r="CN17" s="9"/>
      <c r="CO17" s="9"/>
      <c r="CP17" s="9"/>
      <c r="CQ17" s="9"/>
      <c r="CR17" s="9"/>
      <c r="CS17" s="9"/>
      <c r="CT17" s="9"/>
      <c r="CU17" s="9"/>
      <c r="CV17" s="9"/>
      <c r="CW17" s="9"/>
      <c r="CX17" s="9"/>
    </row>
    <row r="18" spans="1:102" ht="15" customHeight="1" thickBot="1">
      <c r="A18" s="12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827"/>
      <c r="AZ18" s="828"/>
      <c r="BA18" s="672"/>
      <c r="BB18" s="673"/>
      <c r="BC18" s="673"/>
      <c r="BD18" s="673"/>
      <c r="BE18" s="673"/>
      <c r="BF18" s="673"/>
      <c r="BG18" s="673"/>
      <c r="BH18" s="673"/>
      <c r="BI18" s="673"/>
      <c r="BJ18" s="673"/>
      <c r="BK18" s="673"/>
      <c r="BL18" s="673"/>
      <c r="BM18" s="673"/>
      <c r="BN18" s="673"/>
      <c r="BO18" s="673"/>
      <c r="BP18" s="673"/>
      <c r="BQ18" s="673"/>
      <c r="BR18" s="673"/>
      <c r="BS18" s="673"/>
      <c r="BT18" s="673"/>
      <c r="BU18" s="673"/>
      <c r="BV18" s="673"/>
      <c r="BW18" s="673"/>
      <c r="BX18" s="673"/>
      <c r="BY18" s="673"/>
      <c r="BZ18" s="673"/>
      <c r="CA18" s="680"/>
      <c r="CB18" s="681"/>
      <c r="CC18" s="681"/>
      <c r="CD18" s="681"/>
      <c r="CE18" s="681"/>
      <c r="CF18" s="681"/>
      <c r="CG18" s="681"/>
      <c r="CH18" s="681"/>
      <c r="CI18" s="681"/>
      <c r="CJ18" s="682"/>
      <c r="CK18" s="9"/>
      <c r="CL18" s="9"/>
      <c r="CM18" s="9"/>
      <c r="CN18" s="9"/>
      <c r="CO18" s="9"/>
      <c r="CP18" s="9"/>
      <c r="CQ18" s="9"/>
      <c r="CR18" s="9"/>
      <c r="CS18" s="9"/>
      <c r="CT18" s="9"/>
      <c r="CU18" s="9"/>
      <c r="CV18" s="9"/>
      <c r="CW18" s="9"/>
      <c r="CX18" s="9"/>
    </row>
    <row r="19" spans="1:102" ht="15" customHeight="1" thickTop="1">
      <c r="A19" s="785" t="s">
        <v>164</v>
      </c>
      <c r="B19" s="786"/>
      <c r="C19" s="831" t="s">
        <v>165</v>
      </c>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3"/>
      <c r="BA19" s="660" t="s">
        <v>166</v>
      </c>
      <c r="BB19" s="661"/>
      <c r="BC19" s="661"/>
      <c r="BD19" s="661"/>
      <c r="BE19" s="661"/>
      <c r="BF19" s="661"/>
      <c r="BG19" s="661"/>
      <c r="BH19" s="661"/>
      <c r="BI19" s="661"/>
      <c r="BJ19" s="661"/>
      <c r="BK19" s="661"/>
      <c r="BL19" s="661"/>
      <c r="BM19" s="661"/>
      <c r="BN19" s="661"/>
      <c r="BO19" s="661"/>
      <c r="BP19" s="661"/>
      <c r="BQ19" s="661"/>
      <c r="BR19" s="661"/>
      <c r="BS19" s="661"/>
      <c r="BT19" s="606"/>
      <c r="BU19" s="738" t="s">
        <v>129</v>
      </c>
      <c r="BV19" s="739"/>
      <c r="BW19" s="739"/>
      <c r="BX19" s="739"/>
      <c r="BY19" s="739"/>
      <c r="BZ19" s="739"/>
      <c r="CA19" s="707" t="s">
        <v>167</v>
      </c>
      <c r="CB19" s="708"/>
      <c r="CC19" s="708"/>
      <c r="CD19" s="708"/>
      <c r="CE19" s="708"/>
      <c r="CF19" s="708"/>
      <c r="CG19" s="708"/>
      <c r="CH19" s="708"/>
      <c r="CI19" s="708"/>
      <c r="CJ19" s="709"/>
      <c r="CK19" s="9"/>
      <c r="CL19" s="9"/>
      <c r="CM19" s="9"/>
      <c r="CN19" s="9"/>
      <c r="CO19" s="9"/>
      <c r="CP19" s="9"/>
      <c r="CQ19" s="9"/>
      <c r="CR19" s="9"/>
      <c r="CS19" s="9"/>
      <c r="CT19" s="9"/>
      <c r="CU19" s="9"/>
      <c r="CV19" s="9"/>
      <c r="CW19" s="9"/>
      <c r="CX19" s="9"/>
    </row>
    <row r="20" spans="1:102" ht="15" customHeight="1">
      <c r="A20" s="787"/>
      <c r="B20" s="788"/>
      <c r="C20" s="752" t="str">
        <f>指定登録依頼書①!C20</f>
        <v>　</v>
      </c>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1"/>
      <c r="AZ20" s="789"/>
      <c r="BA20" s="670" t="str">
        <f>指定登録依頼書①!BA20</f>
        <v/>
      </c>
      <c r="BB20" s="671"/>
      <c r="BC20" s="671"/>
      <c r="BD20" s="671"/>
      <c r="BE20" s="671"/>
      <c r="BF20" s="671"/>
      <c r="BG20" s="671"/>
      <c r="BH20" s="671"/>
      <c r="BI20" s="671"/>
      <c r="BJ20" s="671"/>
      <c r="BK20" s="671"/>
      <c r="BL20" s="671"/>
      <c r="BM20" s="671"/>
      <c r="BN20" s="671"/>
      <c r="BO20" s="671"/>
      <c r="BP20" s="671"/>
      <c r="BQ20" s="671"/>
      <c r="BR20" s="671"/>
      <c r="BS20" s="671"/>
      <c r="BT20" s="753"/>
      <c r="BU20" s="593" t="s">
        <v>168</v>
      </c>
      <c r="BV20" s="594"/>
      <c r="BW20" s="594"/>
      <c r="BX20" s="594"/>
      <c r="BY20" s="594"/>
      <c r="BZ20" s="594"/>
      <c r="CA20" s="704"/>
      <c r="CB20" s="739"/>
      <c r="CC20" s="739"/>
      <c r="CD20" s="739"/>
      <c r="CE20" s="739"/>
      <c r="CF20" s="739"/>
      <c r="CG20" s="739"/>
      <c r="CH20" s="739"/>
      <c r="CI20" s="739"/>
      <c r="CJ20" s="955"/>
      <c r="CK20" s="31"/>
      <c r="CL20" s="31"/>
      <c r="CM20" s="31"/>
      <c r="CN20" s="31"/>
      <c r="CO20" s="31"/>
      <c r="CP20" s="31"/>
      <c r="CQ20" s="31"/>
      <c r="CR20" s="31"/>
      <c r="CS20" s="31"/>
      <c r="CT20" s="31"/>
      <c r="CU20" s="31"/>
      <c r="CV20" s="31"/>
      <c r="CW20" s="31"/>
      <c r="CX20" s="31"/>
    </row>
    <row r="21" spans="1:102" ht="15" customHeight="1">
      <c r="A21" s="787"/>
      <c r="B21" s="788"/>
      <c r="C21" s="829"/>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830"/>
      <c r="BA21" s="670"/>
      <c r="BB21" s="671"/>
      <c r="BC21" s="671"/>
      <c r="BD21" s="671"/>
      <c r="BE21" s="671"/>
      <c r="BF21" s="671"/>
      <c r="BG21" s="671"/>
      <c r="BH21" s="671"/>
      <c r="BI21" s="671"/>
      <c r="BJ21" s="671"/>
      <c r="BK21" s="671"/>
      <c r="BL21" s="671"/>
      <c r="BM21" s="671"/>
      <c r="BN21" s="671"/>
      <c r="BO21" s="671"/>
      <c r="BP21" s="671"/>
      <c r="BQ21" s="671"/>
      <c r="BR21" s="671"/>
      <c r="BS21" s="671"/>
      <c r="BT21" s="753"/>
      <c r="BU21" s="705" t="str">
        <f>指定登録依頼書①!BU21</f>
        <v>A</v>
      </c>
      <c r="BV21" s="686"/>
      <c r="BW21" s="686"/>
      <c r="BX21" s="686"/>
      <c r="BY21" s="686"/>
      <c r="BZ21" s="686"/>
      <c r="CA21" s="956"/>
      <c r="CB21" s="957"/>
      <c r="CC21" s="957"/>
      <c r="CD21" s="957"/>
      <c r="CE21" s="957"/>
      <c r="CF21" s="957"/>
      <c r="CG21" s="957"/>
      <c r="CH21" s="957"/>
      <c r="CI21" s="957"/>
      <c r="CJ21" s="958"/>
      <c r="CK21" s="31"/>
      <c r="CL21" s="31"/>
      <c r="CM21" s="31"/>
      <c r="CN21" s="31"/>
      <c r="CO21" s="31"/>
      <c r="CP21" s="31"/>
      <c r="CQ21" s="31"/>
      <c r="CR21" s="31"/>
      <c r="CS21" s="31"/>
      <c r="CT21" s="31"/>
      <c r="CU21" s="31"/>
      <c r="CV21" s="31"/>
      <c r="CW21" s="31"/>
      <c r="CX21" s="31"/>
    </row>
    <row r="22" spans="1:102" ht="15" customHeight="1">
      <c r="A22" s="787"/>
      <c r="B22" s="788"/>
      <c r="C22" s="590" t="s">
        <v>170</v>
      </c>
      <c r="D22" s="591"/>
      <c r="E22" s="591"/>
      <c r="F22" s="101" t="s">
        <v>171</v>
      </c>
      <c r="G22" s="793" t="str">
        <f>指定登録依頼書①!G22</f>
        <v/>
      </c>
      <c r="H22" s="793"/>
      <c r="I22" s="793"/>
      <c r="J22" s="101" t="s">
        <v>34</v>
      </c>
      <c r="K22" s="793" t="str">
        <f>指定登録依頼書①!K22</f>
        <v/>
      </c>
      <c r="L22" s="793"/>
      <c r="M22" s="793"/>
      <c r="N22" s="793"/>
      <c r="O22" s="102"/>
      <c r="P22" s="102"/>
      <c r="Q22" s="102"/>
      <c r="R22" s="102"/>
      <c r="S22" s="102"/>
      <c r="T22" s="102"/>
      <c r="U22" s="102"/>
      <c r="V22" s="102"/>
      <c r="W22" s="102"/>
      <c r="X22" s="102"/>
      <c r="Y22" s="102"/>
      <c r="Z22" s="102"/>
      <c r="AA22" s="102"/>
      <c r="AB22" s="102"/>
      <c r="AC22" s="102"/>
      <c r="AD22" s="102"/>
      <c r="AE22" s="102"/>
      <c r="AF22" s="102"/>
      <c r="AG22" s="591" t="s">
        <v>172</v>
      </c>
      <c r="AH22" s="591"/>
      <c r="AI22" s="591"/>
      <c r="AJ22" s="591"/>
      <c r="AK22" s="793" t="str">
        <f>指定登録依頼書①!AK22</f>
        <v/>
      </c>
      <c r="AL22" s="793"/>
      <c r="AM22" s="793"/>
      <c r="AN22" s="793"/>
      <c r="AO22" s="793"/>
      <c r="AP22" s="101" t="s">
        <v>37</v>
      </c>
      <c r="AQ22" s="793" t="str">
        <f>指定登録依頼書①!AQ22</f>
        <v/>
      </c>
      <c r="AR22" s="793"/>
      <c r="AS22" s="793"/>
      <c r="AT22" s="101" t="s">
        <v>38</v>
      </c>
      <c r="AU22" s="793" t="str">
        <f>指定登録依頼書①!AU22</f>
        <v/>
      </c>
      <c r="AV22" s="793"/>
      <c r="AW22" s="793"/>
      <c r="AX22" s="793"/>
      <c r="AY22" s="793"/>
      <c r="AZ22" s="836"/>
      <c r="BA22" s="670"/>
      <c r="BB22" s="671"/>
      <c r="BC22" s="671"/>
      <c r="BD22" s="671"/>
      <c r="BE22" s="671"/>
      <c r="BF22" s="671"/>
      <c r="BG22" s="671"/>
      <c r="BH22" s="671"/>
      <c r="BI22" s="671"/>
      <c r="BJ22" s="671"/>
      <c r="BK22" s="671"/>
      <c r="BL22" s="671"/>
      <c r="BM22" s="671"/>
      <c r="BN22" s="671"/>
      <c r="BO22" s="671"/>
      <c r="BP22" s="671"/>
      <c r="BQ22" s="671"/>
      <c r="BR22" s="671"/>
      <c r="BS22" s="671"/>
      <c r="BT22" s="753"/>
      <c r="BU22" s="705"/>
      <c r="BV22" s="686"/>
      <c r="BW22" s="686"/>
      <c r="BX22" s="686"/>
      <c r="BY22" s="686"/>
      <c r="BZ22" s="686"/>
      <c r="CA22" s="956"/>
      <c r="CB22" s="957"/>
      <c r="CC22" s="957"/>
      <c r="CD22" s="957"/>
      <c r="CE22" s="957"/>
      <c r="CF22" s="957"/>
      <c r="CG22" s="957"/>
      <c r="CH22" s="957"/>
      <c r="CI22" s="957"/>
      <c r="CJ22" s="958"/>
      <c r="CK22" s="9"/>
      <c r="CL22" s="9"/>
      <c r="CM22" s="9"/>
      <c r="CN22" s="9"/>
      <c r="CO22" s="9"/>
      <c r="CP22" s="9"/>
      <c r="CR22" s="9"/>
      <c r="CS22" s="9"/>
      <c r="CT22" s="9"/>
      <c r="CU22" s="9"/>
      <c r="CV22" s="9"/>
      <c r="CW22" s="9"/>
      <c r="CX22" s="9"/>
    </row>
    <row r="23" spans="1:102" ht="15" customHeight="1">
      <c r="A23" s="811" t="s">
        <v>175</v>
      </c>
      <c r="B23" s="812"/>
      <c r="C23" s="940" t="str">
        <f>指定登録依頼書①!C23</f>
        <v/>
      </c>
      <c r="D23" s="941"/>
      <c r="E23" s="941"/>
      <c r="F23" s="941"/>
      <c r="G23" s="941"/>
      <c r="H23" s="941"/>
      <c r="I23" s="941"/>
      <c r="J23" s="941"/>
      <c r="K23" s="941"/>
      <c r="L23" s="941"/>
      <c r="M23" s="941"/>
      <c r="N23" s="941"/>
      <c r="O23" s="941"/>
      <c r="P23" s="941"/>
      <c r="Q23" s="941"/>
      <c r="R23" s="941"/>
      <c r="S23" s="941"/>
      <c r="T23" s="941"/>
      <c r="U23" s="941"/>
      <c r="V23" s="941"/>
      <c r="W23" s="941"/>
      <c r="X23" s="941"/>
      <c r="Y23" s="941"/>
      <c r="Z23" s="941"/>
      <c r="AA23" s="941"/>
      <c r="AB23" s="941"/>
      <c r="AC23" s="941"/>
      <c r="AD23" s="941"/>
      <c r="AE23" s="941"/>
      <c r="AF23" s="941"/>
      <c r="AG23" s="941"/>
      <c r="AH23" s="941"/>
      <c r="AI23" s="941"/>
      <c r="AJ23" s="941"/>
      <c r="AK23" s="941"/>
      <c r="AL23" s="941"/>
      <c r="AM23" s="941"/>
      <c r="AN23" s="941"/>
      <c r="AO23" s="941"/>
      <c r="AP23" s="941"/>
      <c r="AQ23" s="941"/>
      <c r="AR23" s="941"/>
      <c r="AS23" s="941"/>
      <c r="AT23" s="941"/>
      <c r="AU23" s="941"/>
      <c r="AV23" s="941"/>
      <c r="AW23" s="941"/>
      <c r="AX23" s="941"/>
      <c r="AY23" s="941"/>
      <c r="AZ23" s="1008"/>
      <c r="BA23" s="672"/>
      <c r="BB23" s="673"/>
      <c r="BC23" s="673"/>
      <c r="BD23" s="673"/>
      <c r="BE23" s="673"/>
      <c r="BF23" s="673"/>
      <c r="BG23" s="673"/>
      <c r="BH23" s="673"/>
      <c r="BI23" s="673"/>
      <c r="BJ23" s="673"/>
      <c r="BK23" s="673"/>
      <c r="BL23" s="673"/>
      <c r="BM23" s="673"/>
      <c r="BN23" s="673"/>
      <c r="BO23" s="673"/>
      <c r="BP23" s="673"/>
      <c r="BQ23" s="673"/>
      <c r="BR23" s="673"/>
      <c r="BS23" s="673"/>
      <c r="BT23" s="770"/>
      <c r="BU23" s="706"/>
      <c r="BV23" s="687"/>
      <c r="BW23" s="687"/>
      <c r="BX23" s="687"/>
      <c r="BY23" s="687"/>
      <c r="BZ23" s="687"/>
      <c r="CA23" s="959"/>
      <c r="CB23" s="947"/>
      <c r="CC23" s="947"/>
      <c r="CD23" s="947"/>
      <c r="CE23" s="947"/>
      <c r="CF23" s="947"/>
      <c r="CG23" s="947"/>
      <c r="CH23" s="947"/>
      <c r="CI23" s="947"/>
      <c r="CJ23" s="960"/>
      <c r="CK23" s="9"/>
      <c r="CL23" s="9"/>
      <c r="CM23" s="9"/>
      <c r="CN23" s="9"/>
      <c r="CO23" s="9"/>
      <c r="CP23" s="9"/>
      <c r="CQ23" s="9"/>
      <c r="CR23" s="9"/>
      <c r="CS23" s="9"/>
      <c r="CT23" s="9"/>
      <c r="CU23" s="9"/>
      <c r="CV23" s="9"/>
      <c r="CW23" s="9"/>
      <c r="CX23" s="9"/>
    </row>
    <row r="24" spans="1:102" ht="15" customHeight="1">
      <c r="A24" s="811"/>
      <c r="B24" s="812"/>
      <c r="C24" s="940"/>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1"/>
      <c r="AX24" s="941"/>
      <c r="AY24" s="941"/>
      <c r="AZ24" s="1008"/>
      <c r="BA24" s="660" t="s">
        <v>176</v>
      </c>
      <c r="BB24" s="661"/>
      <c r="BC24" s="661"/>
      <c r="BD24" s="661"/>
      <c r="BE24" s="661"/>
      <c r="BF24" s="661"/>
      <c r="BG24" s="661"/>
      <c r="BH24" s="661"/>
      <c r="BI24" s="661"/>
      <c r="BJ24" s="661"/>
      <c r="BK24" s="661"/>
      <c r="BL24" s="606"/>
      <c r="BM24" s="728" t="s">
        <v>177</v>
      </c>
      <c r="BN24" s="661"/>
      <c r="BO24" s="661"/>
      <c r="BP24" s="661"/>
      <c r="BQ24" s="661"/>
      <c r="BR24" s="661"/>
      <c r="BS24" s="661"/>
      <c r="BT24" s="661"/>
      <c r="BU24" s="661"/>
      <c r="BV24" s="661"/>
      <c r="BW24" s="661"/>
      <c r="BX24" s="661"/>
      <c r="BY24" s="661"/>
      <c r="BZ24" s="661"/>
      <c r="CA24" s="848" t="s">
        <v>178</v>
      </c>
      <c r="CB24" s="849"/>
      <c r="CC24" s="849"/>
      <c r="CD24" s="849"/>
      <c r="CE24" s="849"/>
      <c r="CF24" s="849"/>
      <c r="CG24" s="849"/>
      <c r="CH24" s="849"/>
      <c r="CI24" s="849"/>
      <c r="CJ24" s="850"/>
      <c r="CK24" s="9"/>
      <c r="CL24" s="9"/>
      <c r="CM24" s="9"/>
      <c r="CN24" s="9"/>
      <c r="CO24" s="9"/>
      <c r="CP24" s="9"/>
      <c r="CQ24" s="9"/>
      <c r="CR24" s="9"/>
      <c r="CS24" s="9"/>
      <c r="CT24" s="9"/>
      <c r="CU24" s="9"/>
      <c r="CV24" s="9"/>
      <c r="CW24" s="9"/>
      <c r="CX24" s="9"/>
    </row>
    <row r="25" spans="1:102" ht="15" customHeight="1">
      <c r="A25" s="811"/>
      <c r="B25" s="812"/>
      <c r="C25" s="940"/>
      <c r="D25" s="941"/>
      <c r="E25" s="941"/>
      <c r="F25" s="941"/>
      <c r="G25" s="941"/>
      <c r="H25" s="941"/>
      <c r="I25" s="941"/>
      <c r="J25" s="941"/>
      <c r="K25" s="941"/>
      <c r="L25" s="941"/>
      <c r="M25" s="941"/>
      <c r="N25" s="941"/>
      <c r="O25" s="941"/>
      <c r="P25" s="941"/>
      <c r="Q25" s="941"/>
      <c r="R25" s="941"/>
      <c r="S25" s="941"/>
      <c r="T25" s="941"/>
      <c r="U25" s="941"/>
      <c r="V25" s="941"/>
      <c r="W25" s="941"/>
      <c r="X25" s="941"/>
      <c r="Y25" s="941"/>
      <c r="Z25" s="941"/>
      <c r="AA25" s="941"/>
      <c r="AB25" s="941"/>
      <c r="AC25" s="941"/>
      <c r="AD25" s="941"/>
      <c r="AE25" s="941"/>
      <c r="AF25" s="941"/>
      <c r="AG25" s="941"/>
      <c r="AH25" s="941"/>
      <c r="AI25" s="941"/>
      <c r="AJ25" s="941"/>
      <c r="AK25" s="941"/>
      <c r="AL25" s="941"/>
      <c r="AM25" s="941"/>
      <c r="AN25" s="941"/>
      <c r="AO25" s="941"/>
      <c r="AP25" s="941"/>
      <c r="AQ25" s="941"/>
      <c r="AR25" s="941"/>
      <c r="AS25" s="941"/>
      <c r="AT25" s="941"/>
      <c r="AU25" s="941"/>
      <c r="AV25" s="941"/>
      <c r="AW25" s="941"/>
      <c r="AX25" s="941"/>
      <c r="AY25" s="941"/>
      <c r="AZ25" s="1008"/>
      <c r="BA25" s="860" t="str">
        <f>指定登録依頼書①!BA25</f>
        <v>J</v>
      </c>
      <c r="BB25" s="686"/>
      <c r="BC25" s="686"/>
      <c r="BD25" s="686"/>
      <c r="BE25" s="686"/>
      <c r="BF25" s="686"/>
      <c r="BG25" s="686"/>
      <c r="BH25" s="686"/>
      <c r="BI25" s="686"/>
      <c r="BJ25" s="686"/>
      <c r="BK25" s="686"/>
      <c r="BL25" s="861"/>
      <c r="BM25" s="705" t="str">
        <f>指定登録依頼書①!BM25</f>
        <v/>
      </c>
      <c r="BN25" s="686"/>
      <c r="BO25" s="686"/>
      <c r="BP25" s="686"/>
      <c r="BQ25" s="686"/>
      <c r="BR25" s="686"/>
      <c r="BS25" s="686"/>
      <c r="BT25" s="686"/>
      <c r="BU25" s="686"/>
      <c r="BV25" s="686"/>
      <c r="BW25" s="686"/>
      <c r="BX25" s="686"/>
      <c r="BY25" s="686"/>
      <c r="BZ25" s="1045"/>
      <c r="CA25" s="740"/>
      <c r="CB25" s="741"/>
      <c r="CC25" s="741"/>
      <c r="CD25" s="741"/>
      <c r="CE25" s="741"/>
      <c r="CF25" s="741"/>
      <c r="CG25" s="741"/>
      <c r="CH25" s="741"/>
      <c r="CI25" s="741"/>
      <c r="CJ25" s="834"/>
      <c r="CK25" s="29"/>
      <c r="CL25" s="29"/>
      <c r="CN25" s="29"/>
      <c r="CO25" s="29"/>
      <c r="CP25" s="29"/>
      <c r="CR25" s="29"/>
      <c r="CS25" s="29"/>
      <c r="CT25" s="29"/>
      <c r="CU25" s="9"/>
      <c r="CV25" s="9"/>
      <c r="CW25" s="9"/>
      <c r="CX25" s="9"/>
    </row>
    <row r="26" spans="1:102" ht="15" customHeight="1" thickBot="1">
      <c r="A26" s="1016" t="s">
        <v>73</v>
      </c>
      <c r="B26" s="1017"/>
      <c r="C26" s="1009"/>
      <c r="D26" s="1010"/>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c r="AL26" s="1010"/>
      <c r="AM26" s="1010"/>
      <c r="AN26" s="1010"/>
      <c r="AO26" s="1010"/>
      <c r="AP26" s="1010"/>
      <c r="AQ26" s="1010"/>
      <c r="AR26" s="1010"/>
      <c r="AS26" s="1010"/>
      <c r="AT26" s="1010"/>
      <c r="AU26" s="1010"/>
      <c r="AV26" s="1010"/>
      <c r="AW26" s="1010"/>
      <c r="AX26" s="1010"/>
      <c r="AY26" s="1010"/>
      <c r="AZ26" s="1011"/>
      <c r="BA26" s="1042"/>
      <c r="BB26" s="1043"/>
      <c r="BC26" s="1043"/>
      <c r="BD26" s="1043"/>
      <c r="BE26" s="1043"/>
      <c r="BF26" s="1043"/>
      <c r="BG26" s="1043"/>
      <c r="BH26" s="1043"/>
      <c r="BI26" s="1043"/>
      <c r="BJ26" s="1043"/>
      <c r="BK26" s="1043"/>
      <c r="BL26" s="1044"/>
      <c r="BM26" s="1046"/>
      <c r="BN26" s="1043"/>
      <c r="BO26" s="1043"/>
      <c r="BP26" s="1043"/>
      <c r="BQ26" s="1043"/>
      <c r="BR26" s="1043"/>
      <c r="BS26" s="1043"/>
      <c r="BT26" s="1043"/>
      <c r="BU26" s="1043"/>
      <c r="BV26" s="1043"/>
      <c r="BW26" s="1043"/>
      <c r="BX26" s="1043"/>
      <c r="BY26" s="1043"/>
      <c r="BZ26" s="1047"/>
      <c r="CA26" s="742"/>
      <c r="CB26" s="743"/>
      <c r="CC26" s="743"/>
      <c r="CD26" s="743"/>
      <c r="CE26" s="743"/>
      <c r="CF26" s="743"/>
      <c r="CG26" s="743"/>
      <c r="CH26" s="743"/>
      <c r="CI26" s="743"/>
      <c r="CJ26" s="835"/>
      <c r="CK26" s="29"/>
      <c r="CL26" s="29"/>
      <c r="CM26" s="29"/>
      <c r="CN26" s="29"/>
      <c r="CO26" s="29"/>
      <c r="CP26" s="29"/>
      <c r="CQ26" s="29"/>
      <c r="CR26" s="29"/>
      <c r="CS26" s="29"/>
      <c r="CT26" s="29"/>
      <c r="CU26" s="9"/>
      <c r="CV26" s="9"/>
      <c r="CW26" s="9"/>
      <c r="CX26" s="9"/>
    </row>
    <row r="27" spans="1:102" ht="15" customHeight="1" thickTop="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22"/>
      <c r="BA27" s="597" t="s">
        <v>131</v>
      </c>
      <c r="BB27" s="597"/>
      <c r="BC27" s="597"/>
      <c r="BD27" s="597"/>
      <c r="BE27" s="597"/>
      <c r="BF27" s="597"/>
      <c r="BG27" s="597"/>
      <c r="BH27" s="597"/>
      <c r="BI27" s="597"/>
      <c r="BJ27" s="597"/>
      <c r="BK27" s="597"/>
      <c r="BL27" s="598"/>
      <c r="BM27" s="596" t="s">
        <v>129</v>
      </c>
      <c r="BN27" s="597"/>
      <c r="BO27" s="597"/>
      <c r="BP27" s="597"/>
      <c r="BQ27" s="597"/>
      <c r="BR27" s="597"/>
      <c r="BS27" s="597"/>
      <c r="BT27" s="597"/>
      <c r="BU27" s="597"/>
      <c r="BV27" s="597"/>
      <c r="BW27" s="597"/>
      <c r="BX27" s="597"/>
      <c r="BY27" s="597"/>
      <c r="BZ27" s="598"/>
      <c r="CA27" s="1038" t="s">
        <v>133</v>
      </c>
      <c r="CB27" s="1039"/>
      <c r="CC27" s="1039"/>
      <c r="CD27" s="1039"/>
      <c r="CE27" s="1039"/>
      <c r="CF27" s="1039"/>
      <c r="CG27" s="1039"/>
      <c r="CH27" s="1039"/>
      <c r="CI27" s="1039"/>
      <c r="CJ27" s="1040"/>
      <c r="CK27" s="9"/>
      <c r="CL27" s="9"/>
      <c r="CM27" s="9"/>
      <c r="CN27" s="9"/>
      <c r="CO27" s="9"/>
      <c r="CP27" s="9"/>
      <c r="CQ27" s="9"/>
      <c r="CR27" s="9"/>
      <c r="CS27" s="9"/>
      <c r="CT27" s="9"/>
      <c r="CU27" s="9"/>
      <c r="CV27" s="9"/>
      <c r="CW27" s="9"/>
      <c r="CX27" s="9"/>
    </row>
    <row r="28" spans="1:102" ht="18.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22"/>
      <c r="BA28" s="1035" t="s">
        <v>188</v>
      </c>
      <c r="BB28" s="849"/>
      <c r="BC28" s="849"/>
      <c r="BD28" s="849"/>
      <c r="BE28" s="849"/>
      <c r="BF28" s="914"/>
      <c r="BG28" s="915" t="s">
        <v>189</v>
      </c>
      <c r="BH28" s="849"/>
      <c r="BI28" s="849"/>
      <c r="BJ28" s="849"/>
      <c r="BK28" s="849"/>
      <c r="BL28" s="916"/>
      <c r="BM28" s="908" t="s">
        <v>190</v>
      </c>
      <c r="BN28" s="909"/>
      <c r="BO28" s="909"/>
      <c r="BP28" s="909"/>
      <c r="BQ28" s="909"/>
      <c r="BR28" s="909"/>
      <c r="BS28" s="909"/>
      <c r="BT28" s="897" t="s">
        <v>191</v>
      </c>
      <c r="BU28" s="897"/>
      <c r="BV28" s="897"/>
      <c r="BW28" s="897"/>
      <c r="BX28" s="897"/>
      <c r="BY28" s="897"/>
      <c r="BZ28" s="898"/>
      <c r="CA28" s="851" t="s">
        <v>192</v>
      </c>
      <c r="CB28" s="852"/>
      <c r="CC28" s="852"/>
      <c r="CD28" s="852"/>
      <c r="CE28" s="852"/>
      <c r="CF28" s="852"/>
      <c r="CG28" s="852"/>
      <c r="CH28" s="852"/>
      <c r="CI28" s="852"/>
      <c r="CJ28" s="853"/>
      <c r="CK28" s="30"/>
      <c r="CL28" s="30"/>
      <c r="CM28" s="30"/>
      <c r="CN28" s="30"/>
      <c r="CO28" s="30"/>
      <c r="CP28" s="30"/>
      <c r="CQ28" s="30"/>
      <c r="CR28" s="30"/>
      <c r="CS28" s="30"/>
      <c r="CT28" s="30"/>
      <c r="CU28" s="30"/>
      <c r="CV28" s="30"/>
      <c r="CW28" s="30"/>
      <c r="CX28" s="30"/>
    </row>
    <row r="29" spans="1:102"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1048" t="s">
        <v>196</v>
      </c>
      <c r="BB29" s="918"/>
      <c r="BC29" s="918"/>
      <c r="BD29" s="918"/>
      <c r="BE29" s="918"/>
      <c r="BF29" s="918"/>
      <c r="BG29" s="921" t="s">
        <v>197</v>
      </c>
      <c r="BH29" s="918"/>
      <c r="BI29" s="918"/>
      <c r="BJ29" s="918"/>
      <c r="BK29" s="918"/>
      <c r="BL29" s="922"/>
      <c r="BM29" s="910"/>
      <c r="BN29" s="911"/>
      <c r="BO29" s="911"/>
      <c r="BP29" s="911"/>
      <c r="BQ29" s="911"/>
      <c r="BR29" s="911"/>
      <c r="BS29" s="911"/>
      <c r="BT29" s="899"/>
      <c r="BU29" s="899"/>
      <c r="BV29" s="899"/>
      <c r="BW29" s="899"/>
      <c r="BX29" s="899"/>
      <c r="BY29" s="899"/>
      <c r="BZ29" s="900"/>
      <c r="CA29" s="854"/>
      <c r="CB29" s="855"/>
      <c r="CC29" s="855"/>
      <c r="CD29" s="855"/>
      <c r="CE29" s="855"/>
      <c r="CF29" s="855"/>
      <c r="CG29" s="855"/>
      <c r="CH29" s="855"/>
      <c r="CI29" s="855"/>
      <c r="CJ29" s="856"/>
      <c r="CK29" s="30"/>
      <c r="CL29" s="30"/>
      <c r="CM29" s="30"/>
      <c r="CN29" s="30"/>
      <c r="CO29" s="30"/>
      <c r="CP29" s="30"/>
      <c r="CQ29" s="30"/>
      <c r="CR29" s="30"/>
      <c r="CS29" s="30"/>
      <c r="CT29" s="30"/>
      <c r="CU29" s="30"/>
      <c r="CV29" s="30"/>
      <c r="CW29" s="30"/>
      <c r="CX29" s="30"/>
    </row>
    <row r="30" spans="1:102" ht="18.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1048"/>
      <c r="BB30" s="918"/>
      <c r="BC30" s="918"/>
      <c r="BD30" s="918"/>
      <c r="BE30" s="918"/>
      <c r="BF30" s="918"/>
      <c r="BG30" s="918"/>
      <c r="BH30" s="918"/>
      <c r="BI30" s="918"/>
      <c r="BJ30" s="918"/>
      <c r="BK30" s="918"/>
      <c r="BL30" s="922"/>
      <c r="BM30" s="910"/>
      <c r="BN30" s="911"/>
      <c r="BO30" s="911"/>
      <c r="BP30" s="911"/>
      <c r="BQ30" s="911"/>
      <c r="BR30" s="911"/>
      <c r="BS30" s="911"/>
      <c r="BT30" s="899"/>
      <c r="BU30" s="899"/>
      <c r="BV30" s="899"/>
      <c r="BW30" s="899"/>
      <c r="BX30" s="899"/>
      <c r="BY30" s="899"/>
      <c r="BZ30" s="900"/>
      <c r="CA30" s="854"/>
      <c r="CB30" s="855"/>
      <c r="CC30" s="855"/>
      <c r="CD30" s="855"/>
      <c r="CE30" s="855"/>
      <c r="CF30" s="855"/>
      <c r="CG30" s="855"/>
      <c r="CH30" s="855"/>
      <c r="CI30" s="855"/>
      <c r="CJ30" s="856"/>
      <c r="CK30" s="30"/>
      <c r="CL30" s="30"/>
      <c r="CM30" s="30"/>
      <c r="CN30" s="30"/>
      <c r="CO30" s="30"/>
      <c r="CP30" s="30"/>
      <c r="CQ30" s="30"/>
      <c r="CR30" s="30"/>
      <c r="CS30" s="30"/>
      <c r="CT30" s="30"/>
      <c r="CU30" s="30"/>
      <c r="CV30" s="30"/>
      <c r="CW30" s="30"/>
      <c r="CX30" s="30"/>
    </row>
    <row r="31" spans="1:102" ht="18.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1048"/>
      <c r="BB31" s="918"/>
      <c r="BC31" s="918"/>
      <c r="BD31" s="918"/>
      <c r="BE31" s="918"/>
      <c r="BF31" s="918"/>
      <c r="BG31" s="918"/>
      <c r="BH31" s="918"/>
      <c r="BI31" s="918"/>
      <c r="BJ31" s="918"/>
      <c r="BK31" s="918"/>
      <c r="BL31" s="922"/>
      <c r="BM31" s="910"/>
      <c r="BN31" s="911"/>
      <c r="BO31" s="911"/>
      <c r="BP31" s="911"/>
      <c r="BQ31" s="911"/>
      <c r="BR31" s="911"/>
      <c r="BS31" s="911"/>
      <c r="BT31" s="899"/>
      <c r="BU31" s="899"/>
      <c r="BV31" s="899"/>
      <c r="BW31" s="899"/>
      <c r="BX31" s="899"/>
      <c r="BY31" s="899"/>
      <c r="BZ31" s="900"/>
      <c r="CA31" s="854"/>
      <c r="CB31" s="855"/>
      <c r="CC31" s="855"/>
      <c r="CD31" s="855"/>
      <c r="CE31" s="855"/>
      <c r="CF31" s="855"/>
      <c r="CG31" s="855"/>
      <c r="CH31" s="855"/>
      <c r="CI31" s="855"/>
      <c r="CJ31" s="856"/>
      <c r="CK31" s="30"/>
      <c r="CL31" s="30"/>
      <c r="CM31" s="30"/>
      <c r="CN31" s="30"/>
      <c r="CO31" s="30"/>
      <c r="CP31" s="30"/>
      <c r="CQ31" s="30"/>
      <c r="CR31" s="30"/>
      <c r="CS31" s="30"/>
      <c r="CT31" s="30"/>
      <c r="CU31" s="30"/>
      <c r="CV31" s="30"/>
      <c r="CW31" s="30"/>
      <c r="CX31" s="30"/>
    </row>
    <row r="32" spans="1:102" ht="18.75" customHeight="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1048"/>
      <c r="BB32" s="918"/>
      <c r="BC32" s="918"/>
      <c r="BD32" s="918"/>
      <c r="BE32" s="918"/>
      <c r="BF32" s="918"/>
      <c r="BG32" s="918"/>
      <c r="BH32" s="918"/>
      <c r="BI32" s="918"/>
      <c r="BJ32" s="918"/>
      <c r="BK32" s="918"/>
      <c r="BL32" s="922"/>
      <c r="BM32" s="910"/>
      <c r="BN32" s="911"/>
      <c r="BO32" s="911"/>
      <c r="BP32" s="911"/>
      <c r="BQ32" s="911"/>
      <c r="BR32" s="911"/>
      <c r="BS32" s="911"/>
      <c r="BT32" s="899"/>
      <c r="BU32" s="899"/>
      <c r="BV32" s="899"/>
      <c r="BW32" s="899"/>
      <c r="BX32" s="899"/>
      <c r="BY32" s="899"/>
      <c r="BZ32" s="900"/>
      <c r="CA32" s="854"/>
      <c r="CB32" s="855"/>
      <c r="CC32" s="855"/>
      <c r="CD32" s="855"/>
      <c r="CE32" s="855"/>
      <c r="CF32" s="855"/>
      <c r="CG32" s="855"/>
      <c r="CH32" s="855"/>
      <c r="CI32" s="855"/>
      <c r="CJ32" s="856"/>
      <c r="CK32" s="30"/>
      <c r="CL32" s="30"/>
      <c r="CM32" s="30"/>
      <c r="CN32" s="30"/>
      <c r="CO32" s="30"/>
      <c r="CP32" s="30"/>
      <c r="CQ32" s="30"/>
      <c r="CR32" s="30"/>
      <c r="CS32" s="30"/>
      <c r="CT32" s="30"/>
      <c r="CU32" s="30"/>
      <c r="CV32" s="30"/>
      <c r="CW32" s="30"/>
      <c r="CX32" s="30"/>
    </row>
    <row r="33" spans="1:102" ht="18.75" customHeight="1">
      <c r="AZ33" s="4"/>
      <c r="BA33" s="1048"/>
      <c r="BB33" s="918"/>
      <c r="BC33" s="918"/>
      <c r="BD33" s="918"/>
      <c r="BE33" s="918"/>
      <c r="BF33" s="918"/>
      <c r="BG33" s="918"/>
      <c r="BH33" s="918"/>
      <c r="BI33" s="918"/>
      <c r="BJ33" s="918"/>
      <c r="BK33" s="918"/>
      <c r="BL33" s="922"/>
      <c r="BM33" s="910"/>
      <c r="BN33" s="911"/>
      <c r="BO33" s="911"/>
      <c r="BP33" s="911"/>
      <c r="BQ33" s="911"/>
      <c r="BR33" s="911"/>
      <c r="BS33" s="911"/>
      <c r="BT33" s="899"/>
      <c r="BU33" s="899"/>
      <c r="BV33" s="899"/>
      <c r="BW33" s="899"/>
      <c r="BX33" s="899"/>
      <c r="BY33" s="899"/>
      <c r="BZ33" s="900"/>
      <c r="CA33" s="854"/>
      <c r="CB33" s="855"/>
      <c r="CC33" s="855"/>
      <c r="CD33" s="855"/>
      <c r="CE33" s="855"/>
      <c r="CF33" s="855"/>
      <c r="CG33" s="855"/>
      <c r="CH33" s="855"/>
      <c r="CI33" s="855"/>
      <c r="CJ33" s="856"/>
      <c r="CK33" s="30"/>
      <c r="CL33" s="30"/>
      <c r="CM33" s="30"/>
      <c r="CN33" s="30"/>
      <c r="CO33" s="30"/>
      <c r="CP33" s="30"/>
      <c r="CQ33" s="30"/>
      <c r="CR33" s="30"/>
      <c r="CS33" s="30"/>
      <c r="CT33" s="30"/>
      <c r="CU33" s="30"/>
      <c r="CV33" s="30"/>
      <c r="CW33" s="30"/>
      <c r="CX33" s="30"/>
    </row>
    <row r="34" spans="1:102" ht="18.75" customHeight="1">
      <c r="A34" s="4" t="s">
        <v>241</v>
      </c>
      <c r="AZ34" s="4"/>
      <c r="BA34" s="1048"/>
      <c r="BB34" s="918"/>
      <c r="BC34" s="918"/>
      <c r="BD34" s="918"/>
      <c r="BE34" s="918"/>
      <c r="BF34" s="918"/>
      <c r="BG34" s="918"/>
      <c r="BH34" s="918"/>
      <c r="BI34" s="918"/>
      <c r="BJ34" s="918"/>
      <c r="BK34" s="918"/>
      <c r="BL34" s="922"/>
      <c r="BM34" s="910"/>
      <c r="BN34" s="911"/>
      <c r="BO34" s="911"/>
      <c r="BP34" s="911"/>
      <c r="BQ34" s="911"/>
      <c r="BR34" s="911"/>
      <c r="BS34" s="911"/>
      <c r="BT34" s="899"/>
      <c r="BU34" s="899"/>
      <c r="BV34" s="899"/>
      <c r="BW34" s="899"/>
      <c r="BX34" s="899"/>
      <c r="BY34" s="899"/>
      <c r="BZ34" s="900"/>
      <c r="CA34" s="854"/>
      <c r="CB34" s="855"/>
      <c r="CC34" s="855"/>
      <c r="CD34" s="855"/>
      <c r="CE34" s="855"/>
      <c r="CF34" s="855"/>
      <c r="CG34" s="855"/>
      <c r="CH34" s="855"/>
      <c r="CI34" s="855"/>
      <c r="CJ34" s="856"/>
      <c r="CK34" s="30"/>
      <c r="CL34" s="30"/>
      <c r="CM34" s="30"/>
      <c r="CN34" s="30"/>
      <c r="CO34" s="30"/>
      <c r="CP34" s="30"/>
      <c r="CQ34" s="30"/>
      <c r="CR34" s="30"/>
      <c r="CS34" s="30"/>
      <c r="CT34" s="30"/>
      <c r="CU34" s="30"/>
      <c r="CV34" s="30"/>
      <c r="CW34" s="30"/>
      <c r="CX34" s="30"/>
    </row>
    <row r="35" spans="1:102" ht="18.75" customHeight="1">
      <c r="A35" s="31"/>
      <c r="B35" s="1024" t="s">
        <v>249</v>
      </c>
      <c r="C35" s="1024"/>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4"/>
      <c r="AY35" s="1024"/>
      <c r="AZ35" s="1024"/>
      <c r="BA35" s="1048"/>
      <c r="BB35" s="918"/>
      <c r="BC35" s="918"/>
      <c r="BD35" s="918"/>
      <c r="BE35" s="918"/>
      <c r="BF35" s="918"/>
      <c r="BG35" s="918"/>
      <c r="BH35" s="918"/>
      <c r="BI35" s="918"/>
      <c r="BJ35" s="918"/>
      <c r="BK35" s="918"/>
      <c r="BL35" s="922"/>
      <c r="BM35" s="910"/>
      <c r="BN35" s="911"/>
      <c r="BO35" s="911"/>
      <c r="BP35" s="911"/>
      <c r="BQ35" s="911"/>
      <c r="BR35" s="911"/>
      <c r="BS35" s="911"/>
      <c r="BT35" s="899"/>
      <c r="BU35" s="899"/>
      <c r="BV35" s="899"/>
      <c r="BW35" s="899"/>
      <c r="BX35" s="899"/>
      <c r="BY35" s="899"/>
      <c r="BZ35" s="900"/>
      <c r="CA35" s="854"/>
      <c r="CB35" s="855"/>
      <c r="CC35" s="855"/>
      <c r="CD35" s="855"/>
      <c r="CE35" s="855"/>
      <c r="CF35" s="855"/>
      <c r="CG35" s="855"/>
      <c r="CH35" s="855"/>
      <c r="CI35" s="855"/>
      <c r="CJ35" s="856"/>
      <c r="CK35" s="30"/>
      <c r="CL35" s="30"/>
      <c r="CM35" s="30"/>
      <c r="CN35" s="30"/>
      <c r="CO35" s="30"/>
      <c r="CP35" s="30"/>
      <c r="CQ35" s="30"/>
      <c r="CR35" s="30"/>
      <c r="CS35" s="30"/>
      <c r="CT35" s="30"/>
      <c r="CU35" s="30"/>
      <c r="CV35" s="30"/>
      <c r="CW35" s="30"/>
      <c r="CX35" s="30"/>
    </row>
    <row r="36" spans="1:102" ht="18.75" customHeight="1">
      <c r="A36" s="31"/>
      <c r="B36" s="1024"/>
      <c r="C36" s="1024"/>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c r="AI36" s="1024"/>
      <c r="AJ36" s="1024"/>
      <c r="AK36" s="1024"/>
      <c r="AL36" s="1024"/>
      <c r="AM36" s="1024"/>
      <c r="AN36" s="1024"/>
      <c r="AO36" s="1024"/>
      <c r="AP36" s="1024"/>
      <c r="AQ36" s="1024"/>
      <c r="AR36" s="1024"/>
      <c r="AS36" s="1024"/>
      <c r="AT36" s="1024"/>
      <c r="AU36" s="1024"/>
      <c r="AV36" s="1024"/>
      <c r="AW36" s="1024"/>
      <c r="AX36" s="1024"/>
      <c r="AY36" s="1024"/>
      <c r="AZ36" s="1024"/>
      <c r="BA36" s="1048"/>
      <c r="BB36" s="918"/>
      <c r="BC36" s="918"/>
      <c r="BD36" s="918"/>
      <c r="BE36" s="918"/>
      <c r="BF36" s="918"/>
      <c r="BG36" s="918"/>
      <c r="BH36" s="918"/>
      <c r="BI36" s="918"/>
      <c r="BJ36" s="918"/>
      <c r="BK36" s="918"/>
      <c r="BL36" s="922"/>
      <c r="BM36" s="912"/>
      <c r="BN36" s="913"/>
      <c r="BO36" s="913"/>
      <c r="BP36" s="913"/>
      <c r="BQ36" s="913"/>
      <c r="BR36" s="913"/>
      <c r="BS36" s="913"/>
      <c r="BT36" s="901"/>
      <c r="BU36" s="901"/>
      <c r="BV36" s="901"/>
      <c r="BW36" s="901"/>
      <c r="BX36" s="901"/>
      <c r="BY36" s="901"/>
      <c r="BZ36" s="902"/>
      <c r="CA36" s="857"/>
      <c r="CB36" s="858"/>
      <c r="CC36" s="858"/>
      <c r="CD36" s="858"/>
      <c r="CE36" s="858"/>
      <c r="CF36" s="858"/>
      <c r="CG36" s="858"/>
      <c r="CH36" s="858"/>
      <c r="CI36" s="858"/>
      <c r="CJ36" s="859"/>
      <c r="CK36" s="30"/>
      <c r="CL36" s="30"/>
      <c r="CM36" s="30"/>
      <c r="CN36" s="30"/>
      <c r="CO36" s="30"/>
      <c r="CP36" s="30"/>
      <c r="CQ36" s="30"/>
      <c r="CR36" s="30"/>
      <c r="CS36" s="30"/>
      <c r="CT36" s="30"/>
      <c r="CU36" s="30"/>
      <c r="CV36" s="30"/>
      <c r="CW36" s="30"/>
      <c r="CX36" s="30"/>
    </row>
    <row r="37" spans="1:102" ht="15" customHeight="1">
      <c r="A37" s="4"/>
      <c r="B37" s="1024"/>
      <c r="C37" s="1024"/>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c r="AJ37" s="1024"/>
      <c r="AK37" s="1024"/>
      <c r="AL37" s="1024"/>
      <c r="AM37" s="1024"/>
      <c r="AN37" s="1024"/>
      <c r="AO37" s="1024"/>
      <c r="AP37" s="1024"/>
      <c r="AQ37" s="1024"/>
      <c r="AR37" s="1024"/>
      <c r="AS37" s="1024"/>
      <c r="AT37" s="1024"/>
      <c r="AU37" s="1024"/>
      <c r="AV37" s="1024"/>
      <c r="AW37" s="1024"/>
      <c r="AX37" s="1024"/>
      <c r="AY37" s="1024"/>
      <c r="AZ37" s="1024"/>
      <c r="BA37" s="1048"/>
      <c r="BB37" s="918"/>
      <c r="BC37" s="918"/>
      <c r="BD37" s="918"/>
      <c r="BE37" s="918"/>
      <c r="BF37" s="918"/>
      <c r="BG37" s="918"/>
      <c r="BH37" s="918"/>
      <c r="BI37" s="918"/>
      <c r="BJ37" s="918"/>
      <c r="BK37" s="918"/>
      <c r="BL37" s="922"/>
      <c r="BM37" s="24"/>
      <c r="BN37" s="886" t="s">
        <v>206</v>
      </c>
      <c r="BO37" s="886"/>
      <c r="BP37" s="886"/>
      <c r="BQ37" s="886"/>
      <c r="BR37" s="886"/>
      <c r="BS37" s="886"/>
      <c r="BT37" s="886"/>
      <c r="BU37" s="886"/>
      <c r="BV37" s="886"/>
      <c r="BW37" s="886"/>
      <c r="BX37" s="886"/>
      <c r="BY37" s="886"/>
      <c r="BZ37" s="886"/>
      <c r="CA37" s="886"/>
      <c r="CB37" s="886"/>
      <c r="CC37" s="886"/>
      <c r="CD37" s="886"/>
      <c r="CE37" s="886"/>
      <c r="CF37" s="886"/>
      <c r="CG37" s="886"/>
      <c r="CH37" s="886"/>
      <c r="CI37" s="886"/>
      <c r="CJ37" s="38"/>
      <c r="CK37" s="35"/>
      <c r="CL37" s="35"/>
      <c r="CM37" s="35"/>
      <c r="CN37" s="35"/>
      <c r="CO37" s="35"/>
      <c r="CP37" s="35"/>
      <c r="CQ37" s="35"/>
      <c r="CR37" s="35"/>
      <c r="CS37" s="35"/>
      <c r="CT37" s="35"/>
      <c r="CU37" s="35"/>
      <c r="CV37" s="35"/>
    </row>
    <row r="38" spans="1:102" ht="15" customHeight="1">
      <c r="A38" s="4"/>
      <c r="B38" s="1024"/>
      <c r="C38" s="1024"/>
      <c r="D38" s="1024"/>
      <c r="E38" s="1024"/>
      <c r="F38" s="1024"/>
      <c r="G38" s="1024"/>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48"/>
      <c r="BB38" s="918"/>
      <c r="BC38" s="918"/>
      <c r="BD38" s="918"/>
      <c r="BE38" s="918"/>
      <c r="BF38" s="918"/>
      <c r="BG38" s="918"/>
      <c r="BH38" s="918"/>
      <c r="BI38" s="918"/>
      <c r="BJ38" s="918"/>
      <c r="BK38" s="918"/>
      <c r="BL38" s="922"/>
      <c r="BM38" s="24"/>
      <c r="BN38" s="887"/>
      <c r="BO38" s="887"/>
      <c r="BP38" s="887"/>
      <c r="BQ38" s="887"/>
      <c r="BR38" s="887"/>
      <c r="BS38" s="887"/>
      <c r="BT38" s="887"/>
      <c r="BU38" s="887"/>
      <c r="BV38" s="887"/>
      <c r="BW38" s="887"/>
      <c r="BX38" s="887"/>
      <c r="BY38" s="887"/>
      <c r="BZ38" s="887"/>
      <c r="CA38" s="887"/>
      <c r="CB38" s="887"/>
      <c r="CC38" s="887"/>
      <c r="CD38" s="887"/>
      <c r="CE38" s="887"/>
      <c r="CF38" s="887"/>
      <c r="CG38" s="887"/>
      <c r="CH38" s="887"/>
      <c r="CI38" s="887"/>
      <c r="CJ38" s="25"/>
      <c r="CK38" s="35"/>
      <c r="CL38" s="35"/>
      <c r="CM38" s="35"/>
      <c r="CN38" s="35"/>
      <c r="CO38" s="35"/>
      <c r="CP38" s="35"/>
      <c r="CQ38" s="35"/>
      <c r="CR38" s="35"/>
      <c r="CS38" s="35"/>
      <c r="CT38" s="35"/>
      <c r="CU38" s="35"/>
      <c r="CV38" s="35"/>
    </row>
    <row r="39" spans="1:102" ht="15" customHeight="1" thickBo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1049"/>
      <c r="BB39" s="920"/>
      <c r="BC39" s="920"/>
      <c r="BD39" s="920"/>
      <c r="BE39" s="920"/>
      <c r="BF39" s="920"/>
      <c r="BG39" s="920"/>
      <c r="BH39" s="920"/>
      <c r="BI39" s="920"/>
      <c r="BJ39" s="920"/>
      <c r="BK39" s="920"/>
      <c r="BL39" s="923"/>
      <c r="BM39" s="296"/>
      <c r="BN39" s="888"/>
      <c r="BO39" s="888"/>
      <c r="BP39" s="888"/>
      <c r="BQ39" s="888"/>
      <c r="BR39" s="888"/>
      <c r="BS39" s="888"/>
      <c r="BT39" s="888"/>
      <c r="BU39" s="888"/>
      <c r="BV39" s="888"/>
      <c r="BW39" s="888"/>
      <c r="BX39" s="888"/>
      <c r="BY39" s="888"/>
      <c r="BZ39" s="888"/>
      <c r="CA39" s="888"/>
      <c r="CB39" s="888"/>
      <c r="CC39" s="888"/>
      <c r="CD39" s="888"/>
      <c r="CE39" s="888"/>
      <c r="CF39" s="888"/>
      <c r="CG39" s="888"/>
      <c r="CH39" s="888"/>
      <c r="CI39" s="888"/>
      <c r="CJ39" s="289"/>
      <c r="CK39" s="35"/>
      <c r="CL39" s="35"/>
      <c r="CM39" s="35"/>
      <c r="CN39" s="35"/>
      <c r="CO39" s="35"/>
      <c r="CP39" s="35"/>
      <c r="CQ39" s="35"/>
      <c r="CR39" s="35"/>
      <c r="CS39" s="35"/>
      <c r="CT39" s="35"/>
      <c r="CU39" s="35"/>
      <c r="CV39" s="35"/>
    </row>
    <row r="40" spans="1:102" ht="15" customHeight="1">
      <c r="A40" s="4"/>
      <c r="B40" s="4"/>
      <c r="C40" s="4"/>
      <c r="D40" s="4"/>
      <c r="E40" s="4"/>
      <c r="F40" s="4"/>
      <c r="G40" s="4"/>
      <c r="H40" s="4"/>
      <c r="I40" s="3"/>
      <c r="J40" s="3"/>
      <c r="K40" s="3"/>
      <c r="L40" s="3"/>
      <c r="M40" s="4"/>
      <c r="N40" s="3"/>
      <c r="O40" s="3"/>
      <c r="P40" s="4"/>
      <c r="Q40" s="3"/>
      <c r="R40" s="3"/>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79"/>
      <c r="AX40" s="79"/>
      <c r="AY40" s="4"/>
      <c r="AZ40" s="4"/>
    </row>
    <row r="41" spans="1:102" ht="1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79"/>
      <c r="AX41" s="79"/>
      <c r="AY41" s="4"/>
      <c r="AZ41" s="4"/>
    </row>
    <row r="42" spans="1:102" ht="15" customHeight="1">
      <c r="AW42" s="77"/>
      <c r="AX42" s="77"/>
      <c r="CA42" s="862" t="s">
        <v>217</v>
      </c>
      <c r="CB42" s="862"/>
      <c r="CC42" s="862"/>
      <c r="CD42" s="862"/>
      <c r="CE42" s="862"/>
      <c r="CF42" s="862"/>
      <c r="CG42" s="862"/>
      <c r="CH42" s="862"/>
      <c r="CI42" s="862"/>
      <c r="CJ42" s="862"/>
      <c r="CL42" s="9"/>
      <c r="CM42" s="9"/>
      <c r="CN42" s="9"/>
      <c r="CO42" s="9"/>
      <c r="CP42" s="9"/>
      <c r="CQ42" s="9"/>
      <c r="CR42" s="9"/>
      <c r="CS42" s="9"/>
      <c r="CT42" s="9"/>
      <c r="CU42" s="9"/>
      <c r="CV42" s="9"/>
      <c r="CW42" s="9"/>
      <c r="CX42" s="9"/>
    </row>
    <row r="43" spans="1:102" ht="15" customHeight="1">
      <c r="AW43" s="77"/>
      <c r="AX43" s="77"/>
      <c r="CA43" s="862" t="s">
        <v>220</v>
      </c>
      <c r="CB43" s="862"/>
      <c r="CC43" s="862"/>
      <c r="CD43" s="862"/>
      <c r="CE43" s="862"/>
      <c r="CF43" s="862" t="s">
        <v>221</v>
      </c>
      <c r="CG43" s="862"/>
      <c r="CH43" s="862"/>
      <c r="CI43" s="862"/>
      <c r="CJ43" s="862"/>
      <c r="CL43" s="9"/>
      <c r="CM43" s="9"/>
      <c r="CN43" s="9"/>
      <c r="CP43" s="9"/>
      <c r="CQ43" s="9"/>
      <c r="CR43" s="9"/>
      <c r="CS43" s="9"/>
      <c r="CT43" s="9"/>
      <c r="CU43" s="9"/>
      <c r="CV43" s="9"/>
      <c r="CW43" s="9"/>
      <c r="CX43" s="9"/>
    </row>
    <row r="44" spans="1:102" ht="15" customHeight="1">
      <c r="AW44" s="77"/>
      <c r="AX44" s="77"/>
      <c r="CA44" s="16"/>
      <c r="CB44" s="17"/>
      <c r="CC44" s="17"/>
      <c r="CD44" s="17"/>
      <c r="CE44" s="18"/>
      <c r="CF44" s="16"/>
      <c r="CG44" s="17"/>
      <c r="CH44" s="17"/>
      <c r="CI44" s="17"/>
      <c r="CJ44" s="18"/>
    </row>
    <row r="45" spans="1:102" ht="15" customHeight="1">
      <c r="AW45" s="9"/>
      <c r="AX45" s="9"/>
      <c r="AY45" s="4"/>
      <c r="AZ45" s="4"/>
      <c r="CA45" s="12"/>
      <c r="CB45" s="36"/>
      <c r="CC45" s="36"/>
      <c r="CE45" s="13"/>
      <c r="CF45" s="12"/>
      <c r="CJ45" s="13"/>
    </row>
    <row r="46" spans="1:102" ht="15" customHeight="1">
      <c r="AW46" s="9"/>
      <c r="AX46" s="9"/>
      <c r="AY46" s="4"/>
      <c r="AZ46" s="4"/>
      <c r="CA46" s="34"/>
      <c r="CB46" s="36"/>
      <c r="CC46" s="36"/>
      <c r="CE46" s="13"/>
      <c r="CF46" s="12"/>
      <c r="CJ46" s="13"/>
    </row>
    <row r="47" spans="1:102" ht="15" customHeight="1">
      <c r="AW47" s="9"/>
      <c r="AX47" s="9"/>
      <c r="AY47" s="4"/>
      <c r="AZ47" s="4"/>
      <c r="CA47" s="15"/>
      <c r="CB47" s="10"/>
      <c r="CC47" s="10"/>
      <c r="CD47" s="10"/>
      <c r="CE47" s="14"/>
      <c r="CF47" s="15"/>
      <c r="CG47" s="10"/>
      <c r="CH47" s="10"/>
      <c r="CI47" s="10"/>
      <c r="CJ47" s="14"/>
    </row>
    <row r="48" spans="1:102" ht="18" customHeight="1">
      <c r="A48" s="649" t="s">
        <v>233</v>
      </c>
      <c r="B48" s="649"/>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c r="AP48" s="649"/>
      <c r="AQ48" s="649"/>
      <c r="AR48" s="649"/>
      <c r="AS48" s="649"/>
      <c r="AT48" s="649"/>
      <c r="AU48" s="649"/>
      <c r="AV48" s="649"/>
      <c r="AW48" s="649"/>
      <c r="AX48" s="649"/>
      <c r="AY48" s="649"/>
      <c r="AZ48" s="649"/>
      <c r="BA48" s="649"/>
      <c r="BB48" s="649"/>
      <c r="BC48" s="649"/>
      <c r="BD48" s="649"/>
      <c r="BE48" s="649"/>
      <c r="BF48" s="649"/>
      <c r="BG48" s="649"/>
      <c r="BH48" s="649"/>
      <c r="BI48" s="649"/>
      <c r="BJ48" s="649"/>
      <c r="BK48" s="649"/>
      <c r="BL48" s="649"/>
      <c r="BM48" s="649"/>
      <c r="BN48" s="649"/>
      <c r="BO48" s="649"/>
      <c r="BP48" s="649"/>
      <c r="BQ48" s="649"/>
      <c r="BR48" s="649"/>
      <c r="BS48" s="649"/>
      <c r="BT48" s="649"/>
      <c r="BU48" s="649"/>
      <c r="BV48" s="649"/>
      <c r="BW48" s="649"/>
      <c r="BX48" s="649"/>
      <c r="BY48" s="649"/>
      <c r="BZ48" s="649"/>
      <c r="CA48" s="649"/>
      <c r="CB48" s="649"/>
      <c r="CC48" s="649"/>
      <c r="CD48" s="649"/>
      <c r="CE48" s="649"/>
      <c r="CF48" s="649"/>
      <c r="CG48" s="649"/>
      <c r="CH48" s="649"/>
      <c r="CI48" s="649"/>
      <c r="CJ48" s="649"/>
    </row>
    <row r="49" spans="33:52" ht="17.25">
      <c r="AG49" s="62"/>
      <c r="AK49" s="4"/>
      <c r="AL49" s="4"/>
      <c r="AM49" s="4"/>
      <c r="AN49" s="4"/>
      <c r="AO49" s="4"/>
      <c r="AP49" s="4"/>
      <c r="AQ49" s="4"/>
      <c r="AR49" s="4"/>
      <c r="AS49" s="4"/>
      <c r="AT49" s="4"/>
      <c r="AU49" s="4"/>
      <c r="AV49" s="4"/>
      <c r="AW49" s="4"/>
      <c r="AX49" s="4"/>
      <c r="AY49" s="4"/>
      <c r="AZ49" s="4"/>
    </row>
    <row r="50" spans="33:52">
      <c r="AK50" s="4"/>
      <c r="AL50" s="4"/>
      <c r="AM50" s="4"/>
      <c r="AN50" s="4"/>
      <c r="AO50" s="4"/>
      <c r="AP50" s="4"/>
      <c r="AQ50" s="4"/>
      <c r="AR50" s="4"/>
      <c r="AS50" s="4"/>
      <c r="AT50" s="4"/>
      <c r="AU50" s="4"/>
      <c r="AV50" s="4"/>
      <c r="AW50" s="4"/>
      <c r="AX50" s="4"/>
      <c r="AY50" s="4"/>
      <c r="AZ50" s="4"/>
    </row>
    <row r="51" spans="33:52">
      <c r="AK51" s="4"/>
      <c r="AL51" s="4"/>
      <c r="AM51" s="4"/>
      <c r="AN51" s="4"/>
      <c r="AO51" s="4"/>
      <c r="AP51" s="4"/>
      <c r="AQ51" s="4"/>
      <c r="AR51" s="4"/>
      <c r="AS51" s="4"/>
      <c r="AT51" s="4"/>
      <c r="AU51" s="4"/>
      <c r="AV51" s="4"/>
      <c r="AW51" s="4"/>
      <c r="AX51" s="4"/>
      <c r="AY51" s="4"/>
      <c r="AZ51" s="4"/>
    </row>
    <row r="52" spans="33:52">
      <c r="AZ52" s="4"/>
    </row>
  </sheetData>
  <sheetProtection selectLockedCells="1" selectUnlockedCells="1"/>
  <mergeCells count="135">
    <mergeCell ref="K5:L7"/>
    <mergeCell ref="M5:N7"/>
    <mergeCell ref="AG7:AH7"/>
    <mergeCell ref="AK22:AO22"/>
    <mergeCell ref="AQ22:AS22"/>
    <mergeCell ref="AU22:AZ22"/>
    <mergeCell ref="CA24:CJ24"/>
    <mergeCell ref="CA25:CB26"/>
    <mergeCell ref="CE25:CF26"/>
    <mergeCell ref="CA10:CF10"/>
    <mergeCell ref="CG10:CJ10"/>
    <mergeCell ref="CG13:CJ13"/>
    <mergeCell ref="CA13:CB13"/>
    <mergeCell ref="CC13:CF13"/>
    <mergeCell ref="B16:AZ18"/>
    <mergeCell ref="BA10:BM10"/>
    <mergeCell ref="AM5:AN7"/>
    <mergeCell ref="AO5:AP7"/>
    <mergeCell ref="AQ5:AR7"/>
    <mergeCell ref="AS5:AT7"/>
    <mergeCell ref="BT11:BU12"/>
    <mergeCell ref="Y6:AD6"/>
    <mergeCell ref="AU5:AV7"/>
    <mergeCell ref="AW5:AX7"/>
    <mergeCell ref="AY5:AZ7"/>
    <mergeCell ref="CE5:CF5"/>
    <mergeCell ref="CH5:CJ5"/>
    <mergeCell ref="CH8:CJ8"/>
    <mergeCell ref="CA7:CD9"/>
    <mergeCell ref="CA4:CD6"/>
    <mergeCell ref="CE8:CF8"/>
    <mergeCell ref="BR7:BZ7"/>
    <mergeCell ref="BR4:BY4"/>
    <mergeCell ref="BA5:BZ6"/>
    <mergeCell ref="BA8:BQ9"/>
    <mergeCell ref="BA7:BQ7"/>
    <mergeCell ref="BR8:BZ9"/>
    <mergeCell ref="CF43:CJ43"/>
    <mergeCell ref="CA19:CJ19"/>
    <mergeCell ref="CA42:CJ42"/>
    <mergeCell ref="CI25:CJ26"/>
    <mergeCell ref="CA28:CJ36"/>
    <mergeCell ref="CA27:CJ27"/>
    <mergeCell ref="BN37:CI39"/>
    <mergeCell ref="BA19:BT19"/>
    <mergeCell ref="BU21:BZ23"/>
    <mergeCell ref="CA20:CJ23"/>
    <mergeCell ref="CC25:CD26"/>
    <mergeCell ref="CG25:CH26"/>
    <mergeCell ref="BM25:BZ26"/>
    <mergeCell ref="BM24:BZ24"/>
    <mergeCell ref="BA20:BT23"/>
    <mergeCell ref="BM28:BS36"/>
    <mergeCell ref="CA43:CE43"/>
    <mergeCell ref="BA29:BF39"/>
    <mergeCell ref="BG29:BL39"/>
    <mergeCell ref="CA17:CJ18"/>
    <mergeCell ref="CA16:CJ16"/>
    <mergeCell ref="BA28:BF28"/>
    <mergeCell ref="BG28:BL28"/>
    <mergeCell ref="C1:AJ1"/>
    <mergeCell ref="C2:AJ2"/>
    <mergeCell ref="A3:AZ3"/>
    <mergeCell ref="A4:R4"/>
    <mergeCell ref="X4:AJ4"/>
    <mergeCell ref="AD7:AE7"/>
    <mergeCell ref="Q5:R7"/>
    <mergeCell ref="I5:J7"/>
    <mergeCell ref="O5:P7"/>
    <mergeCell ref="C5:D7"/>
    <mergeCell ref="E5:F7"/>
    <mergeCell ref="G5:H7"/>
    <mergeCell ref="S10:W10"/>
    <mergeCell ref="X10:AJ10"/>
    <mergeCell ref="A9:R10"/>
    <mergeCell ref="AK4:AZ4"/>
    <mergeCell ref="AK5:AL7"/>
    <mergeCell ref="Y7:AB7"/>
    <mergeCell ref="BA16:BZ16"/>
    <mergeCell ref="BA3:CJ3"/>
    <mergeCell ref="A5:B7"/>
    <mergeCell ref="A48:CJ48"/>
    <mergeCell ref="A23:B25"/>
    <mergeCell ref="A26:B26"/>
    <mergeCell ref="B35:AZ38"/>
    <mergeCell ref="C23:AZ26"/>
    <mergeCell ref="BA24:BL24"/>
    <mergeCell ref="BA25:BL26"/>
    <mergeCell ref="G22:I22"/>
    <mergeCell ref="K22:N22"/>
    <mergeCell ref="A19:B22"/>
    <mergeCell ref="C20:AZ21"/>
    <mergeCell ref="C19:AZ19"/>
    <mergeCell ref="C22:E22"/>
    <mergeCell ref="AG22:AJ22"/>
    <mergeCell ref="BU19:BZ19"/>
    <mergeCell ref="BU20:BZ20"/>
    <mergeCell ref="BM27:BZ27"/>
    <mergeCell ref="BT28:BZ36"/>
    <mergeCell ref="BA27:BL27"/>
    <mergeCell ref="A8:R8"/>
    <mergeCell ref="BN10:BZ10"/>
    <mergeCell ref="Y13:AC13"/>
    <mergeCell ref="BA17:BZ18"/>
    <mergeCell ref="BI11:BI13"/>
    <mergeCell ref="BJ11:BK13"/>
    <mergeCell ref="BL11:BL13"/>
    <mergeCell ref="Y8:AC8"/>
    <mergeCell ref="A13:R15"/>
    <mergeCell ref="A11:R12"/>
    <mergeCell ref="S14:W15"/>
    <mergeCell ref="S11:W12"/>
    <mergeCell ref="BB11:BE12"/>
    <mergeCell ref="BF11:BF12"/>
    <mergeCell ref="BG11:BH13"/>
    <mergeCell ref="BB13:BF13"/>
    <mergeCell ref="AE13:AI13"/>
    <mergeCell ref="CA11:CB12"/>
    <mergeCell ref="CC11:CF12"/>
    <mergeCell ref="CA14:CB15"/>
    <mergeCell ref="CC14:CF15"/>
    <mergeCell ref="CG14:CJ15"/>
    <mergeCell ref="CG11:CJ12"/>
    <mergeCell ref="BV11:BV12"/>
    <mergeCell ref="BW11:BX12"/>
    <mergeCell ref="BY11:BY12"/>
    <mergeCell ref="BN13:BZ13"/>
    <mergeCell ref="BO11:BR11"/>
    <mergeCell ref="BO12:BS12"/>
    <mergeCell ref="BO14:BR14"/>
    <mergeCell ref="BT14:BU15"/>
    <mergeCell ref="BV14:BV15"/>
    <mergeCell ref="BW14:BX15"/>
    <mergeCell ref="BY14:BY15"/>
    <mergeCell ref="BO15:BS15"/>
  </mergeCells>
  <phoneticPr fontId="1"/>
  <printOptions horizontalCentered="1" verticalCentered="1"/>
  <pageMargins left="0.19685039370078741" right="0.19685039370078741" top="0.19685039370078741" bottom="0.19685039370078741" header="0.19685039370078741" footer="0.19685039370078741"/>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CX52"/>
  <sheetViews>
    <sheetView topLeftCell="AG1" zoomScaleNormal="100" workbookViewId="0">
      <selection activeCell="CT25" sqref="CT25"/>
    </sheetView>
  </sheetViews>
  <sheetFormatPr defaultColWidth="9" defaultRowHeight="12"/>
  <cols>
    <col min="1" max="1" width="1.125" style="11" customWidth="1"/>
    <col min="2" max="2" width="3.375" style="11" customWidth="1"/>
    <col min="3" max="11" width="2.125" style="11" customWidth="1"/>
    <col min="12" max="13" width="2" style="11" customWidth="1"/>
    <col min="14" max="18" width="2.125" style="11" customWidth="1"/>
    <col min="19" max="19" width="1.875" style="11" customWidth="1"/>
    <col min="20" max="20" width="2.5" style="11" customWidth="1"/>
    <col min="21" max="34" width="2.125" style="11" customWidth="1"/>
    <col min="35" max="35" width="3.875" style="11" customWidth="1"/>
    <col min="36" max="36" width="2.125" style="11" customWidth="1"/>
    <col min="37" max="52" width="1.5" style="11" customWidth="1"/>
    <col min="53" max="111" width="2.125" style="11" customWidth="1"/>
    <col min="112" max="16384" width="9" style="11"/>
  </cols>
  <sheetData>
    <row r="1" spans="1:102" ht="24">
      <c r="C1" s="799" t="s">
        <v>250</v>
      </c>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row>
    <row r="2" spans="1:102" ht="17.25" customHeight="1" thickBot="1">
      <c r="C2" s="645" t="s">
        <v>235</v>
      </c>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row>
    <row r="3" spans="1:102" ht="18.75" customHeight="1" thickTop="1">
      <c r="A3" s="800" t="s">
        <v>138</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c r="AW3" s="666"/>
      <c r="AX3" s="666"/>
      <c r="AY3" s="666"/>
      <c r="AZ3" s="801"/>
      <c r="BA3" s="665" t="s">
        <v>139</v>
      </c>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6"/>
      <c r="CC3" s="666"/>
      <c r="CD3" s="666"/>
      <c r="CE3" s="666"/>
      <c r="CF3" s="666"/>
      <c r="CG3" s="666"/>
      <c r="CH3" s="666"/>
      <c r="CI3" s="666"/>
      <c r="CJ3" s="667"/>
      <c r="CK3" s="36"/>
      <c r="CL3" s="36"/>
      <c r="CM3" s="36"/>
      <c r="CN3" s="36"/>
      <c r="CO3" s="36"/>
      <c r="CP3" s="36"/>
      <c r="CQ3" s="36"/>
      <c r="CR3" s="36"/>
      <c r="CS3" s="36"/>
      <c r="CT3" s="36"/>
      <c r="CU3" s="36"/>
      <c r="CV3" s="36"/>
      <c r="CW3" s="36"/>
      <c r="CX3" s="36"/>
    </row>
    <row r="4" spans="1:102" ht="15" customHeight="1">
      <c r="A4" s="802" t="s">
        <v>140</v>
      </c>
      <c r="B4" s="803"/>
      <c r="C4" s="803"/>
      <c r="D4" s="803"/>
      <c r="E4" s="803"/>
      <c r="F4" s="803"/>
      <c r="G4" s="803"/>
      <c r="H4" s="803"/>
      <c r="I4" s="803"/>
      <c r="J4" s="803"/>
      <c r="K4" s="803"/>
      <c r="L4" s="803"/>
      <c r="M4" s="803"/>
      <c r="N4" s="803"/>
      <c r="O4" s="803"/>
      <c r="P4" s="803"/>
      <c r="Q4" s="803"/>
      <c r="R4" s="804"/>
      <c r="S4" s="108"/>
      <c r="T4" s="102"/>
      <c r="U4" s="102"/>
      <c r="V4" s="102"/>
      <c r="W4" s="110"/>
      <c r="X4" s="808" t="s">
        <v>141</v>
      </c>
      <c r="Y4" s="809"/>
      <c r="Z4" s="809"/>
      <c r="AA4" s="809"/>
      <c r="AB4" s="809"/>
      <c r="AC4" s="809"/>
      <c r="AD4" s="809"/>
      <c r="AE4" s="809"/>
      <c r="AF4" s="809"/>
      <c r="AG4" s="809"/>
      <c r="AH4" s="809"/>
      <c r="AI4" s="809"/>
      <c r="AJ4" s="810"/>
      <c r="AK4" s="805" t="s">
        <v>142</v>
      </c>
      <c r="AL4" s="806"/>
      <c r="AM4" s="806"/>
      <c r="AN4" s="806"/>
      <c r="AO4" s="806"/>
      <c r="AP4" s="806"/>
      <c r="AQ4" s="806"/>
      <c r="AR4" s="806"/>
      <c r="AS4" s="806"/>
      <c r="AT4" s="806"/>
      <c r="AU4" s="806"/>
      <c r="AV4" s="806"/>
      <c r="AW4" s="806"/>
      <c r="AX4" s="806"/>
      <c r="AY4" s="806"/>
      <c r="AZ4" s="807"/>
      <c r="BA4" s="112" t="s">
        <v>143</v>
      </c>
      <c r="BB4" s="17"/>
      <c r="BC4" s="17"/>
      <c r="BD4" s="17"/>
      <c r="BE4" s="17"/>
      <c r="BF4" s="17"/>
      <c r="BG4" s="17"/>
      <c r="BH4" s="17"/>
      <c r="BI4" s="17"/>
      <c r="BJ4" s="17"/>
      <c r="BK4" s="17"/>
      <c r="BL4" s="17"/>
      <c r="BM4" s="17"/>
      <c r="BN4" s="17"/>
      <c r="BO4" s="17"/>
      <c r="BP4" s="17"/>
      <c r="BQ4" s="17"/>
      <c r="BR4" s="690" t="str">
        <f>指定登録依頼書①!BR4</f>
        <v>被ばく管理用記号　P4</v>
      </c>
      <c r="BS4" s="972"/>
      <c r="BT4" s="972"/>
      <c r="BU4" s="972"/>
      <c r="BV4" s="972"/>
      <c r="BW4" s="972"/>
      <c r="BX4" s="972"/>
      <c r="BY4" s="972"/>
      <c r="BZ4" s="294" t="str">
        <f>指定登録依頼書①!BZ4</f>
        <v>2</v>
      </c>
      <c r="CA4" s="719" t="s">
        <v>145</v>
      </c>
      <c r="CB4" s="720"/>
      <c r="CC4" s="720"/>
      <c r="CD4" s="721"/>
      <c r="CE4" s="117"/>
      <c r="CF4" s="117"/>
      <c r="CG4" s="117"/>
      <c r="CH4" s="117"/>
      <c r="CI4" s="117"/>
      <c r="CJ4" s="120"/>
      <c r="CK4" s="37"/>
      <c r="CL4" s="3"/>
    </row>
    <row r="5" spans="1:102" ht="15.75" customHeight="1">
      <c r="A5" s="813" t="str">
        <f>指定登録依頼書①!A5</f>
        <v/>
      </c>
      <c r="B5" s="635"/>
      <c r="C5" s="635" t="str">
        <f>指定登録依頼書①!C5</f>
        <v/>
      </c>
      <c r="D5" s="635"/>
      <c r="E5" s="837" t="s">
        <v>34</v>
      </c>
      <c r="F5" s="837"/>
      <c r="G5" s="635" t="str">
        <f>指定登録依頼書①!G5</f>
        <v/>
      </c>
      <c r="H5" s="635"/>
      <c r="I5" s="635" t="str">
        <f>指定登録依頼書①!I5</f>
        <v/>
      </c>
      <c r="J5" s="635"/>
      <c r="K5" s="635" t="str">
        <f>指定登録依頼書①!K5</f>
        <v/>
      </c>
      <c r="L5" s="635"/>
      <c r="M5" s="635" t="str">
        <f>指定登録依頼書①!M5</f>
        <v/>
      </c>
      <c r="N5" s="635"/>
      <c r="O5" s="635" t="str">
        <f>指定登録依頼書①!O5</f>
        <v/>
      </c>
      <c r="P5" s="635"/>
      <c r="Q5" s="635" t="str">
        <f>指定登録依頼書①!Q5</f>
        <v/>
      </c>
      <c r="R5" s="637"/>
      <c r="S5" s="118"/>
      <c r="T5" s="9"/>
      <c r="U5" s="9"/>
      <c r="V5" s="9"/>
      <c r="W5" s="119"/>
      <c r="X5" s="4"/>
      <c r="Y5" s="4"/>
      <c r="Z5" s="4"/>
      <c r="AA5" s="4"/>
      <c r="AB5" s="4"/>
      <c r="AD5" s="21"/>
      <c r="AE5" s="4"/>
      <c r="AG5" s="4"/>
      <c r="AH5" s="4"/>
      <c r="AJ5" s="104"/>
      <c r="AK5" s="816" t="str">
        <f>指定登録依頼書①!AK5</f>
        <v/>
      </c>
      <c r="AL5" s="817"/>
      <c r="AM5" s="820" t="str">
        <f>指定登録依頼書①!AM5</f>
        <v/>
      </c>
      <c r="AN5" s="817"/>
      <c r="AO5" s="820" t="str">
        <f>指定登録依頼書①!AO5</f>
        <v/>
      </c>
      <c r="AP5" s="817"/>
      <c r="AQ5" s="820" t="str">
        <f>指定登録依頼書①!AQ5</f>
        <v/>
      </c>
      <c r="AR5" s="817"/>
      <c r="AS5" s="820" t="str">
        <f>指定登録依頼書①!AS5</f>
        <v/>
      </c>
      <c r="AT5" s="817"/>
      <c r="AU5" s="820" t="str">
        <f>指定登録依頼書①!AU5</f>
        <v/>
      </c>
      <c r="AV5" s="817"/>
      <c r="AW5" s="820" t="str">
        <f>指定登録依頼書①!AW5</f>
        <v/>
      </c>
      <c r="AX5" s="817"/>
      <c r="AY5" s="820" t="str">
        <f>指定登録依頼書①!AY5</f>
        <v/>
      </c>
      <c r="AZ5" s="840"/>
      <c r="BA5" s="692" t="str">
        <f>指定登録依頼書①!BA5</f>
        <v>研究企画部（施設共用：γ・電子線照射施設）</v>
      </c>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4"/>
      <c r="CA5" s="722"/>
      <c r="CB5" s="723"/>
      <c r="CC5" s="723"/>
      <c r="CD5" s="724"/>
      <c r="CE5" s="668" t="str">
        <f>IF(入力シート!AA77,"■","□") &amp; "有"</f>
        <v>□有</v>
      </c>
      <c r="CF5" s="668"/>
      <c r="CG5" s="9" t="s">
        <v>147</v>
      </c>
      <c r="CH5" s="645" t="str">
        <f>IF(入力シート!AB77,"■","□") &amp; "無"</f>
        <v>■無</v>
      </c>
      <c r="CI5" s="645"/>
      <c r="CJ5" s="669"/>
      <c r="CL5" s="33"/>
      <c r="CM5" s="33"/>
      <c r="CN5" s="33"/>
      <c r="CO5" s="33"/>
      <c r="CP5" s="33"/>
      <c r="CS5" s="32"/>
      <c r="CT5" s="32"/>
      <c r="CU5" s="32"/>
      <c r="CV5" s="32"/>
      <c r="CW5" s="32"/>
    </row>
    <row r="6" spans="1:102" ht="15.75" customHeight="1">
      <c r="A6" s="813"/>
      <c r="B6" s="635"/>
      <c r="C6" s="635"/>
      <c r="D6" s="635"/>
      <c r="E6" s="837"/>
      <c r="F6" s="837"/>
      <c r="G6" s="635"/>
      <c r="H6" s="635"/>
      <c r="I6" s="635"/>
      <c r="J6" s="635"/>
      <c r="K6" s="635"/>
      <c r="L6" s="635"/>
      <c r="M6" s="635"/>
      <c r="N6" s="635"/>
      <c r="O6" s="635"/>
      <c r="P6" s="635"/>
      <c r="Q6" s="635"/>
      <c r="R6" s="637"/>
      <c r="S6" s="118"/>
      <c r="T6" s="9"/>
      <c r="U6" s="9"/>
      <c r="V6" s="9"/>
      <c r="W6" s="119"/>
      <c r="X6" s="4"/>
      <c r="Y6" s="944" t="str">
        <f>指定登録依頼書①!Y6</f>
        <v/>
      </c>
      <c r="Z6" s="944"/>
      <c r="AA6" s="944"/>
      <c r="AB6" s="944"/>
      <c r="AC6" s="944"/>
      <c r="AD6" s="944"/>
      <c r="AE6" s="4"/>
      <c r="AF6" s="4"/>
      <c r="AG6" s="4"/>
      <c r="AH6" s="4"/>
      <c r="AI6" s="4"/>
      <c r="AJ6" s="104"/>
      <c r="AK6" s="705"/>
      <c r="AL6" s="818"/>
      <c r="AM6" s="821"/>
      <c r="AN6" s="818"/>
      <c r="AO6" s="821"/>
      <c r="AP6" s="818"/>
      <c r="AQ6" s="821"/>
      <c r="AR6" s="818"/>
      <c r="AS6" s="821"/>
      <c r="AT6" s="818"/>
      <c r="AU6" s="821"/>
      <c r="AV6" s="818"/>
      <c r="AW6" s="821"/>
      <c r="AX6" s="818"/>
      <c r="AY6" s="821"/>
      <c r="AZ6" s="841"/>
      <c r="BA6" s="695"/>
      <c r="BB6" s="696"/>
      <c r="BC6" s="696"/>
      <c r="BD6" s="696"/>
      <c r="BE6" s="696"/>
      <c r="BF6" s="696"/>
      <c r="BG6" s="696"/>
      <c r="BH6" s="696"/>
      <c r="BI6" s="696"/>
      <c r="BJ6" s="696"/>
      <c r="BK6" s="696"/>
      <c r="BL6" s="696"/>
      <c r="BM6" s="696"/>
      <c r="BN6" s="696"/>
      <c r="BO6" s="696"/>
      <c r="BP6" s="696"/>
      <c r="BQ6" s="696"/>
      <c r="BR6" s="696"/>
      <c r="BS6" s="696"/>
      <c r="BT6" s="696"/>
      <c r="BU6" s="696"/>
      <c r="BV6" s="696"/>
      <c r="BW6" s="696"/>
      <c r="BX6" s="696"/>
      <c r="BY6" s="696"/>
      <c r="BZ6" s="697"/>
      <c r="CA6" s="725"/>
      <c r="CB6" s="726"/>
      <c r="CC6" s="726"/>
      <c r="CD6" s="727"/>
      <c r="CE6" s="114"/>
      <c r="CF6" s="114"/>
      <c r="CG6" s="114"/>
      <c r="CH6" s="39"/>
      <c r="CI6" s="39"/>
      <c r="CJ6" s="121"/>
      <c r="CK6" s="9"/>
      <c r="CL6" s="3"/>
    </row>
    <row r="7" spans="1:102" ht="15" customHeight="1">
      <c r="A7" s="814"/>
      <c r="B7" s="636"/>
      <c r="C7" s="636"/>
      <c r="D7" s="636"/>
      <c r="E7" s="838"/>
      <c r="F7" s="838"/>
      <c r="G7" s="636"/>
      <c r="H7" s="636"/>
      <c r="I7" s="636"/>
      <c r="J7" s="636"/>
      <c r="K7" s="636"/>
      <c r="L7" s="636"/>
      <c r="M7" s="636"/>
      <c r="N7" s="636"/>
      <c r="O7" s="636"/>
      <c r="P7" s="636"/>
      <c r="Q7" s="636"/>
      <c r="R7" s="638"/>
      <c r="S7" s="118"/>
      <c r="T7" s="9"/>
      <c r="U7" s="9"/>
      <c r="V7" s="9"/>
      <c r="W7" s="119"/>
      <c r="X7" s="4"/>
      <c r="Y7" s="686" t="str">
        <f>指定登録依頼書①!X7</f>
        <v xml:space="preserve"> </v>
      </c>
      <c r="Z7" s="686"/>
      <c r="AA7" s="686"/>
      <c r="AB7" s="686"/>
      <c r="AC7" s="36" t="s">
        <v>15</v>
      </c>
      <c r="AD7" s="686" t="str">
        <f>指定登録依頼書①!AD7</f>
        <v/>
      </c>
      <c r="AE7" s="686"/>
      <c r="AF7" s="36" t="s">
        <v>16</v>
      </c>
      <c r="AG7" s="686" t="str">
        <f>指定登録依頼書①!AG7</f>
        <v/>
      </c>
      <c r="AH7" s="686"/>
      <c r="AI7" s="36" t="s">
        <v>17</v>
      </c>
      <c r="AJ7" s="104"/>
      <c r="AK7" s="706"/>
      <c r="AL7" s="819"/>
      <c r="AM7" s="822"/>
      <c r="AN7" s="819"/>
      <c r="AO7" s="822"/>
      <c r="AP7" s="819"/>
      <c r="AQ7" s="822"/>
      <c r="AR7" s="819"/>
      <c r="AS7" s="822"/>
      <c r="AT7" s="819"/>
      <c r="AU7" s="822"/>
      <c r="AV7" s="819"/>
      <c r="AW7" s="822"/>
      <c r="AX7" s="819"/>
      <c r="AY7" s="822"/>
      <c r="AZ7" s="842"/>
      <c r="BA7" s="660" t="s">
        <v>148</v>
      </c>
      <c r="BB7" s="661"/>
      <c r="BC7" s="661"/>
      <c r="BD7" s="661"/>
      <c r="BE7" s="661"/>
      <c r="BF7" s="661"/>
      <c r="BG7" s="661"/>
      <c r="BH7" s="661"/>
      <c r="BI7" s="661"/>
      <c r="BJ7" s="661"/>
      <c r="BK7" s="661"/>
      <c r="BL7" s="661"/>
      <c r="BM7" s="661"/>
      <c r="BN7" s="661"/>
      <c r="BO7" s="661"/>
      <c r="BP7" s="661"/>
      <c r="BQ7" s="661"/>
      <c r="BR7" s="661" t="s">
        <v>36</v>
      </c>
      <c r="BS7" s="661"/>
      <c r="BT7" s="661"/>
      <c r="BU7" s="661"/>
      <c r="BV7" s="661"/>
      <c r="BW7" s="661"/>
      <c r="BX7" s="661"/>
      <c r="BY7" s="661"/>
      <c r="BZ7" s="606"/>
      <c r="CA7" s="710" t="s">
        <v>237</v>
      </c>
      <c r="CB7" s="711"/>
      <c r="CC7" s="711"/>
      <c r="CD7" s="712"/>
      <c r="CE7" s="117"/>
      <c r="CF7" s="117"/>
      <c r="CG7" s="117"/>
      <c r="CH7" s="113"/>
      <c r="CI7" s="113"/>
      <c r="CJ7" s="122"/>
      <c r="CK7" s="3"/>
      <c r="CL7" s="3"/>
    </row>
    <row r="8" spans="1:102" ht="15" customHeight="1">
      <c r="A8" s="815" t="s">
        <v>150</v>
      </c>
      <c r="B8" s="809"/>
      <c r="C8" s="809"/>
      <c r="D8" s="809"/>
      <c r="E8" s="809"/>
      <c r="F8" s="809"/>
      <c r="G8" s="809"/>
      <c r="H8" s="809"/>
      <c r="I8" s="809"/>
      <c r="J8" s="809"/>
      <c r="K8" s="809"/>
      <c r="L8" s="809"/>
      <c r="M8" s="809"/>
      <c r="N8" s="809"/>
      <c r="O8" s="809"/>
      <c r="P8" s="809"/>
      <c r="Q8" s="809"/>
      <c r="R8" s="810"/>
      <c r="S8" s="118"/>
      <c r="T8" s="9"/>
      <c r="U8" s="9"/>
      <c r="V8" s="9"/>
      <c r="W8" s="119"/>
      <c r="X8" s="4"/>
      <c r="Y8" s="847" t="str">
        <f>指定登録依頼書①!Y8</f>
        <v/>
      </c>
      <c r="Z8" s="847"/>
      <c r="AA8" s="847"/>
      <c r="AB8" s="847"/>
      <c r="AC8" s="847"/>
      <c r="AD8" s="214"/>
      <c r="AE8" s="214"/>
      <c r="AF8" s="214"/>
      <c r="AG8" s="214"/>
      <c r="AH8" s="214"/>
      <c r="AI8" s="214"/>
      <c r="AJ8" s="104"/>
      <c r="AK8" s="98"/>
      <c r="AL8" s="99"/>
      <c r="AM8" s="99"/>
      <c r="AN8" s="99"/>
      <c r="AO8" s="99"/>
      <c r="AP8" s="99"/>
      <c r="AQ8" s="99"/>
      <c r="AR8" s="99"/>
      <c r="AS8" s="99"/>
      <c r="AT8" s="99"/>
      <c r="AU8" s="99"/>
      <c r="AV8" s="99"/>
      <c r="AW8" s="99"/>
      <c r="AX8" s="99"/>
      <c r="AY8" s="99"/>
      <c r="AZ8" s="100"/>
      <c r="BA8" s="733" t="str">
        <f>指定登録依頼書①!BA8</f>
        <v>島田　明彦</v>
      </c>
      <c r="BB8" s="734"/>
      <c r="BC8" s="734"/>
      <c r="BD8" s="734"/>
      <c r="BE8" s="734"/>
      <c r="BF8" s="734"/>
      <c r="BG8" s="734"/>
      <c r="BH8" s="734"/>
      <c r="BI8" s="734"/>
      <c r="BJ8" s="734"/>
      <c r="BK8" s="734"/>
      <c r="BL8" s="734"/>
      <c r="BM8" s="734"/>
      <c r="BN8" s="734"/>
      <c r="BO8" s="734"/>
      <c r="BP8" s="734"/>
      <c r="BQ8" s="734"/>
      <c r="BR8" s="729" t="str">
        <f>指定登録依頼書①!BR8</f>
        <v>027-335-6294</v>
      </c>
      <c r="BS8" s="729"/>
      <c r="BT8" s="729"/>
      <c r="BU8" s="729"/>
      <c r="BV8" s="729"/>
      <c r="BW8" s="729"/>
      <c r="BX8" s="729"/>
      <c r="BY8" s="729"/>
      <c r="BZ8" s="730"/>
      <c r="CA8" s="713"/>
      <c r="CB8" s="714"/>
      <c r="CC8" s="714"/>
      <c r="CD8" s="715"/>
      <c r="CE8" s="668" t="str">
        <f>指定登録依頼書①!CE8</f>
        <v>□要</v>
      </c>
      <c r="CF8" s="668"/>
      <c r="CG8" s="9" t="s">
        <v>147</v>
      </c>
      <c r="CH8" s="645" t="str">
        <f>指定登録依頼書①!CH8</f>
        <v>■不要</v>
      </c>
      <c r="CI8" s="645"/>
      <c r="CJ8" s="669"/>
      <c r="CL8" s="33"/>
      <c r="CM8" s="33"/>
      <c r="CN8" s="33"/>
      <c r="CO8" s="33"/>
      <c r="CP8" s="33"/>
      <c r="CS8" s="32"/>
      <c r="CT8" s="32"/>
      <c r="CU8" s="32"/>
      <c r="CV8" s="32"/>
      <c r="CW8" s="32"/>
    </row>
    <row r="9" spans="1:102" ht="15" customHeight="1">
      <c r="A9" s="783" t="str">
        <f>指定登録依頼書①!A9</f>
        <v xml:space="preserve"> </v>
      </c>
      <c r="B9" s="671"/>
      <c r="C9" s="671"/>
      <c r="D9" s="671"/>
      <c r="E9" s="671"/>
      <c r="F9" s="671"/>
      <c r="G9" s="671"/>
      <c r="H9" s="671"/>
      <c r="I9" s="671"/>
      <c r="J9" s="671"/>
      <c r="K9" s="671"/>
      <c r="L9" s="671"/>
      <c r="M9" s="671"/>
      <c r="N9" s="671"/>
      <c r="O9" s="671"/>
      <c r="P9" s="671"/>
      <c r="Q9" s="671"/>
      <c r="R9" s="753"/>
      <c r="S9" s="93"/>
      <c r="T9" s="94"/>
      <c r="U9" s="94"/>
      <c r="V9" s="94"/>
      <c r="W9" s="96"/>
      <c r="X9" s="106"/>
      <c r="Y9" s="106"/>
      <c r="Z9" s="106"/>
      <c r="AA9" s="106"/>
      <c r="AB9" s="106"/>
      <c r="AC9" s="106"/>
      <c r="AD9" s="106"/>
      <c r="AE9" s="106"/>
      <c r="AF9" s="106"/>
      <c r="AG9" s="106"/>
      <c r="AH9" s="106"/>
      <c r="AI9" s="106"/>
      <c r="AJ9" s="105"/>
      <c r="AK9" s="8"/>
      <c r="AL9" s="4"/>
      <c r="AM9" s="4"/>
      <c r="AN9" s="4"/>
      <c r="AO9" s="4"/>
      <c r="AP9" s="4"/>
      <c r="AQ9" s="4"/>
      <c r="AR9" s="4"/>
      <c r="AS9" s="4"/>
      <c r="AT9" s="4"/>
      <c r="AU9" s="4"/>
      <c r="AV9" s="4"/>
      <c r="AW9" s="4"/>
      <c r="AX9" s="4"/>
      <c r="AY9" s="4"/>
      <c r="AZ9" s="22"/>
      <c r="BA9" s="735"/>
      <c r="BB9" s="736"/>
      <c r="BC9" s="736"/>
      <c r="BD9" s="736"/>
      <c r="BE9" s="736"/>
      <c r="BF9" s="736"/>
      <c r="BG9" s="736"/>
      <c r="BH9" s="736"/>
      <c r="BI9" s="736"/>
      <c r="BJ9" s="736"/>
      <c r="BK9" s="736"/>
      <c r="BL9" s="736"/>
      <c r="BM9" s="736"/>
      <c r="BN9" s="736"/>
      <c r="BO9" s="736"/>
      <c r="BP9" s="736"/>
      <c r="BQ9" s="736"/>
      <c r="BR9" s="731"/>
      <c r="BS9" s="731"/>
      <c r="BT9" s="731"/>
      <c r="BU9" s="731"/>
      <c r="BV9" s="731"/>
      <c r="BW9" s="731"/>
      <c r="BX9" s="731"/>
      <c r="BY9" s="731"/>
      <c r="BZ9" s="732"/>
      <c r="CA9" s="716"/>
      <c r="CB9" s="717"/>
      <c r="CC9" s="717"/>
      <c r="CD9" s="718"/>
      <c r="CE9" s="114"/>
      <c r="CF9" s="114"/>
      <c r="CG9" s="114"/>
      <c r="CH9" s="114"/>
      <c r="CI9" s="114"/>
      <c r="CJ9" s="123"/>
      <c r="CK9" s="3"/>
      <c r="CL9" s="3"/>
    </row>
    <row r="10" spans="1:102" ht="18" customHeight="1">
      <c r="A10" s="784"/>
      <c r="B10" s="673"/>
      <c r="C10" s="673"/>
      <c r="D10" s="673"/>
      <c r="E10" s="673"/>
      <c r="F10" s="673"/>
      <c r="G10" s="673"/>
      <c r="H10" s="673"/>
      <c r="I10" s="673"/>
      <c r="J10" s="673"/>
      <c r="K10" s="673"/>
      <c r="L10" s="673"/>
      <c r="M10" s="673"/>
      <c r="N10" s="673"/>
      <c r="O10" s="673"/>
      <c r="P10" s="673"/>
      <c r="Q10" s="673"/>
      <c r="R10" s="770"/>
      <c r="S10" s="651" t="s">
        <v>152</v>
      </c>
      <c r="T10" s="644"/>
      <c r="U10" s="644"/>
      <c r="V10" s="644"/>
      <c r="W10" s="772"/>
      <c r="X10" s="728" t="s">
        <v>153</v>
      </c>
      <c r="Y10" s="661"/>
      <c r="Z10" s="661"/>
      <c r="AA10" s="661"/>
      <c r="AB10" s="661"/>
      <c r="AC10" s="661"/>
      <c r="AD10" s="661"/>
      <c r="AE10" s="661"/>
      <c r="AF10" s="661"/>
      <c r="AG10" s="661"/>
      <c r="AH10" s="661"/>
      <c r="AI10" s="661"/>
      <c r="AJ10" s="606"/>
      <c r="AK10" s="8"/>
      <c r="AL10" s="4"/>
      <c r="AM10" s="4"/>
      <c r="AN10" s="4"/>
      <c r="AO10" s="4"/>
      <c r="AP10" s="4"/>
      <c r="AQ10" s="4"/>
      <c r="AR10" s="4"/>
      <c r="AS10" s="4"/>
      <c r="AT10" s="4"/>
      <c r="AU10" s="4"/>
      <c r="AV10" s="4"/>
      <c r="AW10" s="4"/>
      <c r="AX10" s="4"/>
      <c r="AY10" s="4"/>
      <c r="AZ10" s="22"/>
      <c r="BA10" s="660" t="s">
        <v>117</v>
      </c>
      <c r="BB10" s="661"/>
      <c r="BC10" s="661"/>
      <c r="BD10" s="661"/>
      <c r="BE10" s="661"/>
      <c r="BF10" s="661"/>
      <c r="BG10" s="661"/>
      <c r="BH10" s="661"/>
      <c r="BI10" s="661"/>
      <c r="BJ10" s="661"/>
      <c r="BK10" s="661"/>
      <c r="BL10" s="661"/>
      <c r="BM10" s="606"/>
      <c r="BN10" s="728" t="s">
        <v>119</v>
      </c>
      <c r="BO10" s="661"/>
      <c r="BP10" s="661"/>
      <c r="BQ10" s="661"/>
      <c r="BR10" s="661"/>
      <c r="BS10" s="661"/>
      <c r="BT10" s="661"/>
      <c r="BU10" s="661"/>
      <c r="BV10" s="661"/>
      <c r="BW10" s="661"/>
      <c r="BX10" s="661"/>
      <c r="BY10" s="661"/>
      <c r="BZ10" s="606"/>
      <c r="CA10" s="862" t="s">
        <v>238</v>
      </c>
      <c r="CB10" s="862"/>
      <c r="CC10" s="862"/>
      <c r="CD10" s="862"/>
      <c r="CE10" s="862"/>
      <c r="CF10" s="862"/>
      <c r="CG10" s="862" t="s">
        <v>239</v>
      </c>
      <c r="CH10" s="862"/>
      <c r="CI10" s="862"/>
      <c r="CJ10" s="1013"/>
      <c r="CK10" s="4"/>
      <c r="CL10" s="4"/>
    </row>
    <row r="11" spans="1:102" ht="15" customHeight="1">
      <c r="A11" s="845" t="s">
        <v>155</v>
      </c>
      <c r="B11" s="751"/>
      <c r="C11" s="751"/>
      <c r="D11" s="751"/>
      <c r="E11" s="751"/>
      <c r="F11" s="751"/>
      <c r="G11" s="751"/>
      <c r="H11" s="751"/>
      <c r="I11" s="751"/>
      <c r="J11" s="751"/>
      <c r="K11" s="751"/>
      <c r="L11" s="751"/>
      <c r="M11" s="751"/>
      <c r="N11" s="751"/>
      <c r="O11" s="751"/>
      <c r="P11" s="751"/>
      <c r="Q11" s="751"/>
      <c r="R11" s="796"/>
      <c r="S11" s="593" t="str">
        <f>指定登録依頼書①!S11</f>
        <v>□ 男（M）</v>
      </c>
      <c r="T11" s="594"/>
      <c r="U11" s="594"/>
      <c r="V11" s="594"/>
      <c r="W11" s="595"/>
      <c r="X11" s="8"/>
      <c r="Y11" s="4"/>
      <c r="Z11" s="4"/>
      <c r="AB11" s="109"/>
      <c r="AC11" s="109"/>
      <c r="AD11" s="109"/>
      <c r="AE11" s="109"/>
      <c r="AF11" s="109"/>
      <c r="AG11" s="4"/>
      <c r="AH11" s="4"/>
      <c r="AI11" s="4"/>
      <c r="AJ11" s="104"/>
      <c r="AK11" s="8"/>
      <c r="AL11" s="4"/>
      <c r="AM11" s="4"/>
      <c r="AN11" s="4"/>
      <c r="AO11" s="4"/>
      <c r="AP11" s="4"/>
      <c r="AQ11" s="4"/>
      <c r="AR11" s="4"/>
      <c r="AS11" s="4"/>
      <c r="AT11" s="4"/>
      <c r="AU11" s="4"/>
      <c r="AV11" s="4"/>
      <c r="AW11" s="4"/>
      <c r="AX11" s="4"/>
      <c r="AY11" s="4"/>
      <c r="AZ11" s="22"/>
      <c r="BA11" s="4"/>
      <c r="BB11" s="689" t="str">
        <f>指定登録依頼書①!BB11</f>
        <v/>
      </c>
      <c r="BC11" s="689"/>
      <c r="BD11" s="689"/>
      <c r="BE11" s="689"/>
      <c r="BF11" s="737" t="s">
        <v>15</v>
      </c>
      <c r="BG11" s="686" t="str">
        <f>指定登録依頼書①!BG11</f>
        <v/>
      </c>
      <c r="BH11" s="686"/>
      <c r="BI11" s="685" t="s">
        <v>156</v>
      </c>
      <c r="BJ11" s="686" t="str">
        <f>指定登録依頼書①!BJ11</f>
        <v/>
      </c>
      <c r="BK11" s="686"/>
      <c r="BL11" s="685" t="s">
        <v>17</v>
      </c>
      <c r="BM11" s="104"/>
      <c r="BN11" s="4"/>
      <c r="BO11" s="973" t="str">
        <f>指定登録依頼書①!BO11</f>
        <v/>
      </c>
      <c r="BP11" s="973"/>
      <c r="BQ11" s="973"/>
      <c r="BR11" s="973"/>
      <c r="BS11" s="36" t="s">
        <v>15</v>
      </c>
      <c r="BT11" s="686" t="str">
        <f>指定登録依頼書①!BT11</f>
        <v/>
      </c>
      <c r="BU11" s="686"/>
      <c r="BV11" s="685" t="s">
        <v>156</v>
      </c>
      <c r="BW11" s="686" t="str">
        <f>指定登録依頼書①!BW11</f>
        <v/>
      </c>
      <c r="BX11" s="686"/>
      <c r="BY11" s="685" t="s">
        <v>157</v>
      </c>
      <c r="BZ11" s="104"/>
      <c r="CA11" s="651" t="s">
        <v>123</v>
      </c>
      <c r="CB11" s="772"/>
      <c r="CC11" s="986" t="str">
        <f>指定解除依頼書①!CC11</f>
        <v>x</v>
      </c>
      <c r="CD11" s="987"/>
      <c r="CE11" s="987"/>
      <c r="CF11" s="988"/>
      <c r="CG11" s="976" t="str">
        <f>指定解除依頼書①!CG11</f>
        <v xml:space="preserve">□ P D </v>
      </c>
      <c r="CH11" s="977"/>
      <c r="CI11" s="977"/>
      <c r="CJ11" s="978"/>
      <c r="CK11" s="4"/>
      <c r="CL11" s="4"/>
    </row>
    <row r="12" spans="1:102" ht="15" customHeight="1">
      <c r="A12" s="846"/>
      <c r="B12" s="645"/>
      <c r="C12" s="645"/>
      <c r="D12" s="645"/>
      <c r="E12" s="645"/>
      <c r="F12" s="645"/>
      <c r="G12" s="645"/>
      <c r="H12" s="645"/>
      <c r="I12" s="645"/>
      <c r="J12" s="645"/>
      <c r="K12" s="645"/>
      <c r="L12" s="645"/>
      <c r="M12" s="645"/>
      <c r="N12" s="645"/>
      <c r="O12" s="645"/>
      <c r="P12" s="645"/>
      <c r="Q12" s="645"/>
      <c r="R12" s="646"/>
      <c r="S12" s="593"/>
      <c r="T12" s="594"/>
      <c r="U12" s="594"/>
      <c r="V12" s="594"/>
      <c r="W12" s="595"/>
      <c r="X12" s="4"/>
      <c r="Y12" s="4"/>
      <c r="Z12" s="4"/>
      <c r="AB12" s="109"/>
      <c r="AC12" s="109"/>
      <c r="AD12" s="109"/>
      <c r="AE12" s="109"/>
      <c r="AF12" s="109"/>
      <c r="AG12" s="4"/>
      <c r="AH12" s="4"/>
      <c r="AI12" s="4"/>
      <c r="AJ12" s="104"/>
      <c r="AK12" s="4"/>
      <c r="AL12" s="4"/>
      <c r="AM12" s="4"/>
      <c r="AN12" s="4"/>
      <c r="AO12" s="4"/>
      <c r="AP12" s="4"/>
      <c r="AQ12" s="4"/>
      <c r="AR12" s="4"/>
      <c r="AS12" s="4"/>
      <c r="AT12" s="4"/>
      <c r="AU12" s="4"/>
      <c r="AV12" s="4"/>
      <c r="AW12" s="4"/>
      <c r="AX12" s="4"/>
      <c r="AY12" s="4"/>
      <c r="AZ12" s="22"/>
      <c r="BA12" s="4"/>
      <c r="BB12" s="689"/>
      <c r="BC12" s="689"/>
      <c r="BD12" s="689"/>
      <c r="BE12" s="689"/>
      <c r="BF12" s="737"/>
      <c r="BG12" s="686"/>
      <c r="BH12" s="686"/>
      <c r="BI12" s="685"/>
      <c r="BJ12" s="686"/>
      <c r="BK12" s="686"/>
      <c r="BL12" s="685"/>
      <c r="BM12" s="104"/>
      <c r="BN12" s="5"/>
      <c r="BO12" s="611" t="str">
        <f>指定登録依頼書①!BO12</f>
        <v/>
      </c>
      <c r="BP12" s="611"/>
      <c r="BQ12" s="611"/>
      <c r="BR12" s="611"/>
      <c r="BS12" s="611"/>
      <c r="BT12" s="687"/>
      <c r="BU12" s="687"/>
      <c r="BV12" s="688"/>
      <c r="BW12" s="687"/>
      <c r="BX12" s="687"/>
      <c r="BY12" s="688"/>
      <c r="BZ12" s="105"/>
      <c r="CA12" s="596"/>
      <c r="CB12" s="598"/>
      <c r="CC12" s="989"/>
      <c r="CD12" s="990"/>
      <c r="CE12" s="990"/>
      <c r="CF12" s="991"/>
      <c r="CG12" s="979"/>
      <c r="CH12" s="980"/>
      <c r="CI12" s="980"/>
      <c r="CJ12" s="981"/>
      <c r="CK12" s="4"/>
      <c r="CL12" s="4"/>
    </row>
    <row r="13" spans="1:102" ht="18" customHeight="1">
      <c r="A13" s="783" t="str">
        <f>指定登録依頼書①!A13</f>
        <v/>
      </c>
      <c r="B13" s="671"/>
      <c r="C13" s="671"/>
      <c r="D13" s="671"/>
      <c r="E13" s="671"/>
      <c r="F13" s="671"/>
      <c r="G13" s="671"/>
      <c r="H13" s="671"/>
      <c r="I13" s="671"/>
      <c r="J13" s="671"/>
      <c r="K13" s="671"/>
      <c r="L13" s="671"/>
      <c r="M13" s="671"/>
      <c r="N13" s="671"/>
      <c r="O13" s="671"/>
      <c r="P13" s="671"/>
      <c r="Q13" s="671"/>
      <c r="R13" s="753"/>
      <c r="S13" s="9"/>
      <c r="T13" s="9"/>
      <c r="U13" s="9" t="s">
        <v>147</v>
      </c>
      <c r="V13" s="9"/>
      <c r="W13" s="119"/>
      <c r="Y13" s="668" t="str">
        <f>指定登録依頼書①!Y13</f>
        <v>□ 　日本人</v>
      </c>
      <c r="Z13" s="668"/>
      <c r="AA13" s="668"/>
      <c r="AB13" s="668"/>
      <c r="AC13" s="668"/>
      <c r="AD13" s="9"/>
      <c r="AE13" s="645" t="str">
        <f>指定登録依頼書①!AE13</f>
        <v>□ 　外国人</v>
      </c>
      <c r="AF13" s="645"/>
      <c r="AG13" s="645"/>
      <c r="AH13" s="645"/>
      <c r="AI13" s="645"/>
      <c r="AJ13" s="104"/>
      <c r="AK13" s="4"/>
      <c r="AL13" s="4"/>
      <c r="AM13" s="4"/>
      <c r="AN13" s="4"/>
      <c r="AO13" s="4"/>
      <c r="AP13" s="4"/>
      <c r="AQ13" s="4"/>
      <c r="AR13" s="4"/>
      <c r="AS13" s="4"/>
      <c r="AT13" s="4"/>
      <c r="AU13" s="4"/>
      <c r="AV13" s="4"/>
      <c r="AW13" s="4"/>
      <c r="AX13" s="4"/>
      <c r="AY13" s="4"/>
      <c r="AZ13" s="22"/>
      <c r="BA13" s="4"/>
      <c r="BB13" s="640" t="str">
        <f>指定登録依頼書①!BB13</f>
        <v/>
      </c>
      <c r="BC13" s="640"/>
      <c r="BD13" s="640"/>
      <c r="BE13" s="640"/>
      <c r="BF13" s="640"/>
      <c r="BG13" s="686"/>
      <c r="BH13" s="686"/>
      <c r="BI13" s="685"/>
      <c r="BJ13" s="686"/>
      <c r="BK13" s="686"/>
      <c r="BL13" s="685"/>
      <c r="BM13" s="104"/>
      <c r="BN13" s="728" t="s">
        <v>240</v>
      </c>
      <c r="BO13" s="661"/>
      <c r="BP13" s="661"/>
      <c r="BQ13" s="661"/>
      <c r="BR13" s="661"/>
      <c r="BS13" s="661"/>
      <c r="BT13" s="661"/>
      <c r="BU13" s="661"/>
      <c r="BV13" s="661"/>
      <c r="BW13" s="661"/>
      <c r="BX13" s="661"/>
      <c r="BY13" s="661"/>
      <c r="BZ13" s="606"/>
      <c r="CA13" s="1041" t="s">
        <v>124</v>
      </c>
      <c r="CB13" s="862"/>
      <c r="CC13" s="1014" t="str">
        <f>指定解除依頼書①!CC13</f>
        <v>-</v>
      </c>
      <c r="CD13" s="1014"/>
      <c r="CE13" s="1014"/>
      <c r="CF13" s="1014"/>
      <c r="CG13" s="982" t="str">
        <f>指定解除依頼書①!CG13</f>
        <v xml:space="preserve">□ TLD </v>
      </c>
      <c r="CH13" s="982"/>
      <c r="CI13" s="982"/>
      <c r="CJ13" s="983"/>
      <c r="CK13" s="4"/>
      <c r="CL13" s="4"/>
    </row>
    <row r="14" spans="1:102" ht="15" customHeight="1">
      <c r="A14" s="783"/>
      <c r="B14" s="671"/>
      <c r="C14" s="671"/>
      <c r="D14" s="671"/>
      <c r="E14" s="671"/>
      <c r="F14" s="671"/>
      <c r="G14" s="671"/>
      <c r="H14" s="671"/>
      <c r="I14" s="671"/>
      <c r="J14" s="671"/>
      <c r="K14" s="671"/>
      <c r="L14" s="671"/>
      <c r="M14" s="671"/>
      <c r="N14" s="671"/>
      <c r="O14" s="671"/>
      <c r="P14" s="671"/>
      <c r="Q14" s="671"/>
      <c r="R14" s="753"/>
      <c r="S14" s="593" t="str">
        <f>指定登録依頼書①!S14</f>
        <v>□ 女（F）</v>
      </c>
      <c r="T14" s="594"/>
      <c r="U14" s="594"/>
      <c r="V14" s="594"/>
      <c r="W14" s="594"/>
      <c r="X14" s="219"/>
      <c r="Y14" s="87"/>
      <c r="Z14" s="87"/>
      <c r="AB14" s="69"/>
      <c r="AC14" s="69"/>
      <c r="AD14" s="69"/>
      <c r="AE14" s="69"/>
      <c r="AF14" s="69"/>
      <c r="AG14" s="87"/>
      <c r="AH14" s="87"/>
      <c r="AI14" s="87"/>
      <c r="AJ14" s="220"/>
      <c r="AK14" s="8"/>
      <c r="AL14" s="4"/>
      <c r="AM14" s="4"/>
      <c r="AN14" s="4"/>
      <c r="AO14" s="4"/>
      <c r="AP14" s="4"/>
      <c r="AQ14" s="4"/>
      <c r="AR14" s="4"/>
      <c r="AS14" s="4"/>
      <c r="AT14" s="4"/>
      <c r="AU14" s="4"/>
      <c r="AV14" s="4"/>
      <c r="AW14" s="4"/>
      <c r="AX14" s="4"/>
      <c r="AY14" s="4"/>
      <c r="AZ14" s="224"/>
      <c r="BA14" s="4"/>
      <c r="BB14" s="4"/>
      <c r="BC14" s="4"/>
      <c r="BD14" s="4"/>
      <c r="BE14" s="4"/>
      <c r="BF14" s="4"/>
      <c r="BG14" s="4"/>
      <c r="BH14" s="4"/>
      <c r="BI14" s="4"/>
      <c r="BJ14" s="4"/>
      <c r="BK14" s="4"/>
      <c r="BL14" s="4"/>
      <c r="BM14" s="104"/>
      <c r="BN14" s="4"/>
      <c r="BO14" s="973" t="str">
        <f>入力シート!AE67</f>
        <v/>
      </c>
      <c r="BP14" s="973"/>
      <c r="BQ14" s="973"/>
      <c r="BR14" s="973"/>
      <c r="BS14" s="36" t="s">
        <v>15</v>
      </c>
      <c r="BT14" s="686" t="str">
        <f>入力シート!AC67 &amp; ""</f>
        <v/>
      </c>
      <c r="BU14" s="686"/>
      <c r="BV14" s="685" t="s">
        <v>156</v>
      </c>
      <c r="BW14" s="686" t="str">
        <f>入力シート!AD67 &amp; ""</f>
        <v/>
      </c>
      <c r="BX14" s="686"/>
      <c r="BY14" s="685" t="s">
        <v>157</v>
      </c>
      <c r="BZ14" s="104"/>
      <c r="CA14" s="624" t="s">
        <v>125</v>
      </c>
      <c r="CB14" s="624"/>
      <c r="CC14" s="993" t="str">
        <f>指定解除依頼書①!CC14</f>
        <v>-</v>
      </c>
      <c r="CD14" s="993"/>
      <c r="CE14" s="993"/>
      <c r="CF14" s="993"/>
      <c r="CG14" s="982" t="str">
        <f>指定解除依頼書①!CG14</f>
        <v>■ 計算</v>
      </c>
      <c r="CH14" s="982"/>
      <c r="CI14" s="982"/>
      <c r="CJ14" s="983"/>
      <c r="CK14" s="4"/>
      <c r="CL14" s="4"/>
    </row>
    <row r="15" spans="1:102" ht="15" customHeight="1" thickBot="1">
      <c r="A15" s="784"/>
      <c r="B15" s="673"/>
      <c r="C15" s="673"/>
      <c r="D15" s="673"/>
      <c r="E15" s="673"/>
      <c r="F15" s="673"/>
      <c r="G15" s="673"/>
      <c r="H15" s="673"/>
      <c r="I15" s="673"/>
      <c r="J15" s="673"/>
      <c r="K15" s="673"/>
      <c r="L15" s="673"/>
      <c r="M15" s="673"/>
      <c r="N15" s="673"/>
      <c r="O15" s="673"/>
      <c r="P15" s="673"/>
      <c r="Q15" s="673"/>
      <c r="R15" s="770"/>
      <c r="S15" s="596"/>
      <c r="T15" s="597"/>
      <c r="U15" s="597"/>
      <c r="V15" s="597"/>
      <c r="W15" s="597"/>
      <c r="X15" s="6"/>
      <c r="Y15" s="7"/>
      <c r="Z15" s="7"/>
      <c r="AA15" s="10"/>
      <c r="AB15" s="111"/>
      <c r="AC15" s="111"/>
      <c r="AD15" s="111"/>
      <c r="AE15" s="111"/>
      <c r="AF15" s="111"/>
      <c r="AG15" s="7"/>
      <c r="AH15" s="7"/>
      <c r="AI15" s="7"/>
      <c r="AJ15" s="19"/>
      <c r="AK15" s="5"/>
      <c r="AL15" s="106"/>
      <c r="AM15" s="106"/>
      <c r="AN15" s="106"/>
      <c r="AO15" s="106"/>
      <c r="AP15" s="106"/>
      <c r="AQ15" s="106"/>
      <c r="AR15" s="106"/>
      <c r="AS15" s="106"/>
      <c r="AT15" s="106"/>
      <c r="AU15" s="106"/>
      <c r="AV15" s="106"/>
      <c r="AW15" s="106"/>
      <c r="AX15" s="106"/>
      <c r="AY15" s="106"/>
      <c r="AZ15" s="23"/>
      <c r="BA15" s="58"/>
      <c r="BB15" s="106"/>
      <c r="BC15" s="106"/>
      <c r="BD15" s="106"/>
      <c r="BE15" s="106"/>
      <c r="BF15" s="106"/>
      <c r="BG15" s="106"/>
      <c r="BH15" s="106"/>
      <c r="BI15" s="106"/>
      <c r="BJ15" s="106"/>
      <c r="BK15" s="106"/>
      <c r="BL15" s="106"/>
      <c r="BM15" s="105"/>
      <c r="BN15" s="5"/>
      <c r="BO15" s="611" t="str">
        <f>入力シート!AE67</f>
        <v/>
      </c>
      <c r="BP15" s="611"/>
      <c r="BQ15" s="611"/>
      <c r="BR15" s="611"/>
      <c r="BS15" s="611"/>
      <c r="BT15" s="687"/>
      <c r="BU15" s="687"/>
      <c r="BV15" s="688"/>
      <c r="BW15" s="687"/>
      <c r="BX15" s="687"/>
      <c r="BY15" s="688"/>
      <c r="BZ15" s="105"/>
      <c r="CA15" s="992"/>
      <c r="CB15" s="992"/>
      <c r="CC15" s="994"/>
      <c r="CD15" s="994"/>
      <c r="CE15" s="994"/>
      <c r="CF15" s="994"/>
      <c r="CG15" s="984"/>
      <c r="CH15" s="984"/>
      <c r="CI15" s="984"/>
      <c r="CJ15" s="985"/>
      <c r="CK15" s="4"/>
      <c r="CL15" s="4"/>
    </row>
    <row r="16" spans="1:102" ht="15" customHeight="1" thickTop="1">
      <c r="A16" s="126"/>
      <c r="B16" s="823" t="s">
        <v>161</v>
      </c>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3"/>
      <c r="AY16" s="823"/>
      <c r="AZ16" s="824"/>
      <c r="BA16" s="660" t="s">
        <v>127</v>
      </c>
      <c r="BB16" s="661"/>
      <c r="BC16" s="661"/>
      <c r="BD16" s="661"/>
      <c r="BE16" s="661"/>
      <c r="BF16" s="661"/>
      <c r="BG16" s="661"/>
      <c r="BH16" s="661"/>
      <c r="BI16" s="661"/>
      <c r="BJ16" s="661"/>
      <c r="BK16" s="661"/>
      <c r="BL16" s="661"/>
      <c r="BM16" s="661"/>
      <c r="BN16" s="661"/>
      <c r="BO16" s="661"/>
      <c r="BP16" s="661"/>
      <c r="BQ16" s="661"/>
      <c r="BR16" s="661"/>
      <c r="BS16" s="661"/>
      <c r="BT16" s="661"/>
      <c r="BU16" s="661"/>
      <c r="BV16" s="661"/>
      <c r="BW16" s="661"/>
      <c r="BX16" s="661"/>
      <c r="BY16" s="661"/>
      <c r="BZ16" s="661"/>
      <c r="CA16" s="674" t="s">
        <v>162</v>
      </c>
      <c r="CB16" s="675"/>
      <c r="CC16" s="675"/>
      <c r="CD16" s="675"/>
      <c r="CE16" s="675"/>
      <c r="CF16" s="675"/>
      <c r="CG16" s="675"/>
      <c r="CH16" s="675"/>
      <c r="CI16" s="675"/>
      <c r="CJ16" s="676"/>
      <c r="CK16" s="9"/>
      <c r="CL16" s="9"/>
      <c r="CM16" s="9"/>
      <c r="CN16" s="9"/>
      <c r="CO16" s="9"/>
      <c r="CP16" s="9"/>
      <c r="CQ16" s="9"/>
      <c r="CR16" s="9"/>
      <c r="CS16" s="9"/>
      <c r="CT16" s="9"/>
      <c r="CU16" s="9"/>
      <c r="CV16" s="9"/>
      <c r="CW16" s="9"/>
      <c r="CX16" s="9"/>
    </row>
    <row r="17" spans="1:102" ht="15" customHeight="1">
      <c r="A17" s="126"/>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6"/>
      <c r="BA17" s="670" t="str">
        <f>指定登録依頼書①!BA17</f>
        <v>Ｃｏ６０第１照射棟.  被ばく管理担当課用記号：A</v>
      </c>
      <c r="BB17" s="671"/>
      <c r="BC17" s="671"/>
      <c r="BD17" s="671"/>
      <c r="BE17" s="671"/>
      <c r="BF17" s="671"/>
      <c r="BG17" s="671"/>
      <c r="BH17" s="671"/>
      <c r="BI17" s="671"/>
      <c r="BJ17" s="671"/>
      <c r="BK17" s="671"/>
      <c r="BL17" s="671"/>
      <c r="BM17" s="671"/>
      <c r="BN17" s="671"/>
      <c r="BO17" s="671"/>
      <c r="BP17" s="671"/>
      <c r="BQ17" s="671"/>
      <c r="BR17" s="671"/>
      <c r="BS17" s="671"/>
      <c r="BT17" s="671"/>
      <c r="BU17" s="671"/>
      <c r="BV17" s="671"/>
      <c r="BW17" s="671"/>
      <c r="BX17" s="671"/>
      <c r="BY17" s="671"/>
      <c r="BZ17" s="671"/>
      <c r="CA17" s="677"/>
      <c r="CB17" s="678"/>
      <c r="CC17" s="678"/>
      <c r="CD17" s="678"/>
      <c r="CE17" s="678"/>
      <c r="CF17" s="678"/>
      <c r="CG17" s="678"/>
      <c r="CH17" s="678"/>
      <c r="CI17" s="678"/>
      <c r="CJ17" s="679"/>
      <c r="CK17" s="9"/>
      <c r="CL17" s="9"/>
      <c r="CM17" s="9"/>
      <c r="CN17" s="9"/>
      <c r="CO17" s="9"/>
      <c r="CP17" s="9"/>
      <c r="CQ17" s="9"/>
      <c r="CR17" s="9"/>
      <c r="CS17" s="9"/>
      <c r="CT17" s="9"/>
      <c r="CU17" s="9"/>
      <c r="CV17" s="9"/>
      <c r="CW17" s="9"/>
      <c r="CX17" s="9"/>
    </row>
    <row r="18" spans="1:102" ht="15" customHeight="1" thickBot="1">
      <c r="A18" s="12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827"/>
      <c r="AZ18" s="828"/>
      <c r="BA18" s="672"/>
      <c r="BB18" s="673"/>
      <c r="BC18" s="673"/>
      <c r="BD18" s="673"/>
      <c r="BE18" s="673"/>
      <c r="BF18" s="673"/>
      <c r="BG18" s="673"/>
      <c r="BH18" s="673"/>
      <c r="BI18" s="673"/>
      <c r="BJ18" s="673"/>
      <c r="BK18" s="673"/>
      <c r="BL18" s="673"/>
      <c r="BM18" s="673"/>
      <c r="BN18" s="673"/>
      <c r="BO18" s="673"/>
      <c r="BP18" s="673"/>
      <c r="BQ18" s="673"/>
      <c r="BR18" s="673"/>
      <c r="BS18" s="673"/>
      <c r="BT18" s="673"/>
      <c r="BU18" s="673"/>
      <c r="BV18" s="673"/>
      <c r="BW18" s="673"/>
      <c r="BX18" s="673"/>
      <c r="BY18" s="673"/>
      <c r="BZ18" s="673"/>
      <c r="CA18" s="680"/>
      <c r="CB18" s="681"/>
      <c r="CC18" s="681"/>
      <c r="CD18" s="681"/>
      <c r="CE18" s="681"/>
      <c r="CF18" s="681"/>
      <c r="CG18" s="681"/>
      <c r="CH18" s="681"/>
      <c r="CI18" s="681"/>
      <c r="CJ18" s="682"/>
      <c r="CK18" s="9"/>
      <c r="CL18" s="9"/>
      <c r="CM18" s="9"/>
      <c r="CN18" s="9"/>
      <c r="CO18" s="9"/>
      <c r="CP18" s="9"/>
      <c r="CQ18" s="9"/>
      <c r="CR18" s="9"/>
      <c r="CS18" s="9"/>
      <c r="CT18" s="9"/>
      <c r="CU18" s="9"/>
      <c r="CV18" s="9"/>
      <c r="CW18" s="9"/>
      <c r="CX18" s="9"/>
    </row>
    <row r="19" spans="1:102" ht="15" customHeight="1" thickTop="1">
      <c r="A19" s="785" t="s">
        <v>164</v>
      </c>
      <c r="B19" s="786"/>
      <c r="C19" s="831" t="s">
        <v>165</v>
      </c>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3"/>
      <c r="BA19" s="660" t="s">
        <v>166</v>
      </c>
      <c r="BB19" s="661"/>
      <c r="BC19" s="661"/>
      <c r="BD19" s="661"/>
      <c r="BE19" s="661"/>
      <c r="BF19" s="661"/>
      <c r="BG19" s="661"/>
      <c r="BH19" s="661"/>
      <c r="BI19" s="661"/>
      <c r="BJ19" s="661"/>
      <c r="BK19" s="661"/>
      <c r="BL19" s="661"/>
      <c r="BM19" s="661"/>
      <c r="BN19" s="661"/>
      <c r="BO19" s="661"/>
      <c r="BP19" s="661"/>
      <c r="BQ19" s="661"/>
      <c r="BR19" s="661"/>
      <c r="BS19" s="661"/>
      <c r="BT19" s="606"/>
      <c r="BU19" s="738" t="s">
        <v>129</v>
      </c>
      <c r="BV19" s="739"/>
      <c r="BW19" s="739"/>
      <c r="BX19" s="739"/>
      <c r="BY19" s="739"/>
      <c r="BZ19" s="739"/>
      <c r="CA19" s="707" t="s">
        <v>167</v>
      </c>
      <c r="CB19" s="708"/>
      <c r="CC19" s="708"/>
      <c r="CD19" s="708"/>
      <c r="CE19" s="708"/>
      <c r="CF19" s="708"/>
      <c r="CG19" s="708"/>
      <c r="CH19" s="708"/>
      <c r="CI19" s="708"/>
      <c r="CJ19" s="709"/>
      <c r="CK19" s="9"/>
      <c r="CL19" s="9"/>
      <c r="CM19" s="9"/>
      <c r="CN19" s="9"/>
      <c r="CO19" s="9"/>
      <c r="CP19" s="9"/>
      <c r="CQ19" s="9"/>
      <c r="CR19" s="9"/>
      <c r="CS19" s="9"/>
      <c r="CT19" s="9"/>
      <c r="CU19" s="9"/>
      <c r="CV19" s="9"/>
      <c r="CW19" s="9"/>
      <c r="CX19" s="9"/>
    </row>
    <row r="20" spans="1:102" ht="15" customHeight="1">
      <c r="A20" s="787"/>
      <c r="B20" s="788"/>
      <c r="C20" s="752" t="str">
        <f>指定登録依頼書①!C20</f>
        <v>　</v>
      </c>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1"/>
      <c r="AZ20" s="789"/>
      <c r="BA20" s="670" t="str">
        <f>指定登録依頼書①!BA20</f>
        <v/>
      </c>
      <c r="BB20" s="671"/>
      <c r="BC20" s="671"/>
      <c r="BD20" s="671"/>
      <c r="BE20" s="671"/>
      <c r="BF20" s="671"/>
      <c r="BG20" s="671"/>
      <c r="BH20" s="671"/>
      <c r="BI20" s="671"/>
      <c r="BJ20" s="671"/>
      <c r="BK20" s="671"/>
      <c r="BL20" s="671"/>
      <c r="BM20" s="671"/>
      <c r="BN20" s="671"/>
      <c r="BO20" s="671"/>
      <c r="BP20" s="671"/>
      <c r="BQ20" s="671"/>
      <c r="BR20" s="671"/>
      <c r="BS20" s="671"/>
      <c r="BT20" s="753"/>
      <c r="BU20" s="593" t="s">
        <v>168</v>
      </c>
      <c r="BV20" s="594"/>
      <c r="BW20" s="594"/>
      <c r="BX20" s="594"/>
      <c r="BY20" s="594"/>
      <c r="BZ20" s="594"/>
      <c r="CA20" s="704"/>
      <c r="CB20" s="739"/>
      <c r="CC20" s="739"/>
      <c r="CD20" s="739"/>
      <c r="CE20" s="739"/>
      <c r="CF20" s="739"/>
      <c r="CG20" s="739"/>
      <c r="CH20" s="739"/>
      <c r="CI20" s="739"/>
      <c r="CJ20" s="955"/>
      <c r="CK20" s="31"/>
      <c r="CL20" s="31"/>
      <c r="CM20" s="31"/>
      <c r="CN20" s="31"/>
      <c r="CO20" s="31"/>
      <c r="CP20" s="31"/>
      <c r="CQ20" s="31"/>
      <c r="CR20" s="31"/>
      <c r="CS20" s="31"/>
      <c r="CT20" s="31"/>
      <c r="CU20" s="31"/>
      <c r="CV20" s="31"/>
      <c r="CW20" s="31"/>
      <c r="CX20" s="31"/>
    </row>
    <row r="21" spans="1:102" ht="15" customHeight="1">
      <c r="A21" s="787"/>
      <c r="B21" s="788"/>
      <c r="C21" s="829"/>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830"/>
      <c r="BA21" s="670"/>
      <c r="BB21" s="671"/>
      <c r="BC21" s="671"/>
      <c r="BD21" s="671"/>
      <c r="BE21" s="671"/>
      <c r="BF21" s="671"/>
      <c r="BG21" s="671"/>
      <c r="BH21" s="671"/>
      <c r="BI21" s="671"/>
      <c r="BJ21" s="671"/>
      <c r="BK21" s="671"/>
      <c r="BL21" s="671"/>
      <c r="BM21" s="671"/>
      <c r="BN21" s="671"/>
      <c r="BO21" s="671"/>
      <c r="BP21" s="671"/>
      <c r="BQ21" s="671"/>
      <c r="BR21" s="671"/>
      <c r="BS21" s="671"/>
      <c r="BT21" s="753"/>
      <c r="BU21" s="705" t="str">
        <f>指定登録依頼書①!BU21</f>
        <v>A</v>
      </c>
      <c r="BV21" s="686"/>
      <c r="BW21" s="686"/>
      <c r="BX21" s="686"/>
      <c r="BY21" s="686"/>
      <c r="BZ21" s="686"/>
      <c r="CA21" s="956"/>
      <c r="CB21" s="957"/>
      <c r="CC21" s="957"/>
      <c r="CD21" s="957"/>
      <c r="CE21" s="957"/>
      <c r="CF21" s="957"/>
      <c r="CG21" s="957"/>
      <c r="CH21" s="957"/>
      <c r="CI21" s="957"/>
      <c r="CJ21" s="958"/>
      <c r="CK21" s="31"/>
      <c r="CL21" s="31"/>
      <c r="CM21" s="31"/>
      <c r="CN21" s="31"/>
      <c r="CO21" s="31"/>
      <c r="CP21" s="31"/>
      <c r="CQ21" s="31"/>
      <c r="CR21" s="31"/>
      <c r="CS21" s="31"/>
      <c r="CT21" s="31"/>
      <c r="CU21" s="31"/>
      <c r="CV21" s="31"/>
      <c r="CW21" s="31"/>
      <c r="CX21" s="31"/>
    </row>
    <row r="22" spans="1:102" ht="15" customHeight="1">
      <c r="A22" s="787"/>
      <c r="B22" s="788"/>
      <c r="C22" s="590" t="s">
        <v>170</v>
      </c>
      <c r="D22" s="591"/>
      <c r="E22" s="591"/>
      <c r="F22" s="101" t="s">
        <v>171</v>
      </c>
      <c r="G22" s="793" t="str">
        <f>指定登録依頼書①!G22</f>
        <v/>
      </c>
      <c r="H22" s="793"/>
      <c r="I22" s="793"/>
      <c r="J22" s="101" t="s">
        <v>34</v>
      </c>
      <c r="K22" s="793" t="str">
        <f>指定登録依頼書①!K22</f>
        <v/>
      </c>
      <c r="L22" s="793"/>
      <c r="M22" s="793"/>
      <c r="N22" s="793"/>
      <c r="O22" s="102"/>
      <c r="P22" s="102"/>
      <c r="Q22" s="102"/>
      <c r="R22" s="102"/>
      <c r="S22" s="102"/>
      <c r="T22" s="102"/>
      <c r="U22" s="102"/>
      <c r="V22" s="102"/>
      <c r="W22" s="102"/>
      <c r="X22" s="102"/>
      <c r="Y22" s="102"/>
      <c r="Z22" s="102"/>
      <c r="AA22" s="102"/>
      <c r="AB22" s="102"/>
      <c r="AC22" s="102"/>
      <c r="AD22" s="102"/>
      <c r="AE22" s="102"/>
      <c r="AF22" s="102"/>
      <c r="AG22" s="591" t="s">
        <v>172</v>
      </c>
      <c r="AH22" s="591"/>
      <c r="AI22" s="591"/>
      <c r="AJ22" s="591"/>
      <c r="AK22" s="793" t="str">
        <f>指定登録依頼書①!AK22</f>
        <v/>
      </c>
      <c r="AL22" s="793"/>
      <c r="AM22" s="793"/>
      <c r="AN22" s="793"/>
      <c r="AO22" s="793"/>
      <c r="AP22" s="101" t="s">
        <v>37</v>
      </c>
      <c r="AQ22" s="793" t="str">
        <f>指定登録依頼書①!AQ22</f>
        <v/>
      </c>
      <c r="AR22" s="793"/>
      <c r="AS22" s="793"/>
      <c r="AT22" s="101" t="s">
        <v>38</v>
      </c>
      <c r="AU22" s="793" t="str">
        <f>指定登録依頼書①!AU22</f>
        <v/>
      </c>
      <c r="AV22" s="793"/>
      <c r="AW22" s="793"/>
      <c r="AX22" s="793"/>
      <c r="AY22" s="793"/>
      <c r="AZ22" s="836"/>
      <c r="BA22" s="670"/>
      <c r="BB22" s="671"/>
      <c r="BC22" s="671"/>
      <c r="BD22" s="671"/>
      <c r="BE22" s="671"/>
      <c r="BF22" s="671"/>
      <c r="BG22" s="671"/>
      <c r="BH22" s="671"/>
      <c r="BI22" s="671"/>
      <c r="BJ22" s="671"/>
      <c r="BK22" s="671"/>
      <c r="BL22" s="671"/>
      <c r="BM22" s="671"/>
      <c r="BN22" s="671"/>
      <c r="BO22" s="671"/>
      <c r="BP22" s="671"/>
      <c r="BQ22" s="671"/>
      <c r="BR22" s="671"/>
      <c r="BS22" s="671"/>
      <c r="BT22" s="753"/>
      <c r="BU22" s="705"/>
      <c r="BV22" s="686"/>
      <c r="BW22" s="686"/>
      <c r="BX22" s="686"/>
      <c r="BY22" s="686"/>
      <c r="BZ22" s="686"/>
      <c r="CA22" s="956"/>
      <c r="CB22" s="957"/>
      <c r="CC22" s="957"/>
      <c r="CD22" s="957"/>
      <c r="CE22" s="957"/>
      <c r="CF22" s="957"/>
      <c r="CG22" s="957"/>
      <c r="CH22" s="957"/>
      <c r="CI22" s="957"/>
      <c r="CJ22" s="958"/>
      <c r="CK22" s="9"/>
      <c r="CL22" s="9"/>
      <c r="CM22" s="9"/>
      <c r="CN22" s="9"/>
      <c r="CO22" s="9"/>
      <c r="CP22" s="9"/>
      <c r="CR22" s="9"/>
      <c r="CS22" s="9"/>
      <c r="CT22" s="9"/>
      <c r="CU22" s="9"/>
      <c r="CV22" s="9"/>
      <c r="CW22" s="9"/>
      <c r="CX22" s="9"/>
    </row>
    <row r="23" spans="1:102" ht="15" customHeight="1">
      <c r="A23" s="811" t="s">
        <v>175</v>
      </c>
      <c r="B23" s="812"/>
      <c r="C23" s="940" t="str">
        <f>指定登録依頼書①!C23</f>
        <v/>
      </c>
      <c r="D23" s="941"/>
      <c r="E23" s="941"/>
      <c r="F23" s="941"/>
      <c r="G23" s="941"/>
      <c r="H23" s="941"/>
      <c r="I23" s="941"/>
      <c r="J23" s="941"/>
      <c r="K23" s="941"/>
      <c r="L23" s="941"/>
      <c r="M23" s="941"/>
      <c r="N23" s="941"/>
      <c r="O23" s="941"/>
      <c r="P23" s="941"/>
      <c r="Q23" s="941"/>
      <c r="R23" s="941"/>
      <c r="S23" s="941"/>
      <c r="T23" s="941"/>
      <c r="U23" s="941"/>
      <c r="V23" s="941"/>
      <c r="W23" s="941"/>
      <c r="X23" s="941"/>
      <c r="Y23" s="941"/>
      <c r="Z23" s="941"/>
      <c r="AA23" s="941"/>
      <c r="AB23" s="941"/>
      <c r="AC23" s="941"/>
      <c r="AD23" s="941"/>
      <c r="AE23" s="941"/>
      <c r="AF23" s="941"/>
      <c r="AG23" s="941"/>
      <c r="AH23" s="941"/>
      <c r="AI23" s="941"/>
      <c r="AJ23" s="941"/>
      <c r="AK23" s="941"/>
      <c r="AL23" s="941"/>
      <c r="AM23" s="941"/>
      <c r="AN23" s="941"/>
      <c r="AO23" s="941"/>
      <c r="AP23" s="941"/>
      <c r="AQ23" s="941"/>
      <c r="AR23" s="941"/>
      <c r="AS23" s="941"/>
      <c r="AT23" s="941"/>
      <c r="AU23" s="941"/>
      <c r="AV23" s="941"/>
      <c r="AW23" s="941"/>
      <c r="AX23" s="941"/>
      <c r="AY23" s="941"/>
      <c r="AZ23" s="1008"/>
      <c r="BA23" s="672"/>
      <c r="BB23" s="673"/>
      <c r="BC23" s="673"/>
      <c r="BD23" s="673"/>
      <c r="BE23" s="673"/>
      <c r="BF23" s="673"/>
      <c r="BG23" s="673"/>
      <c r="BH23" s="673"/>
      <c r="BI23" s="673"/>
      <c r="BJ23" s="673"/>
      <c r="BK23" s="673"/>
      <c r="BL23" s="673"/>
      <c r="BM23" s="673"/>
      <c r="BN23" s="673"/>
      <c r="BO23" s="673"/>
      <c r="BP23" s="673"/>
      <c r="BQ23" s="673"/>
      <c r="BR23" s="673"/>
      <c r="BS23" s="673"/>
      <c r="BT23" s="770"/>
      <c r="BU23" s="706"/>
      <c r="BV23" s="687"/>
      <c r="BW23" s="687"/>
      <c r="BX23" s="687"/>
      <c r="BY23" s="687"/>
      <c r="BZ23" s="687"/>
      <c r="CA23" s="959"/>
      <c r="CB23" s="947"/>
      <c r="CC23" s="947"/>
      <c r="CD23" s="947"/>
      <c r="CE23" s="947"/>
      <c r="CF23" s="947"/>
      <c r="CG23" s="947"/>
      <c r="CH23" s="947"/>
      <c r="CI23" s="947"/>
      <c r="CJ23" s="960"/>
      <c r="CK23" s="9"/>
      <c r="CL23" s="9"/>
      <c r="CM23" s="9"/>
      <c r="CN23" s="9"/>
      <c r="CO23" s="9"/>
      <c r="CP23" s="9"/>
      <c r="CQ23" s="9"/>
      <c r="CR23" s="9"/>
      <c r="CS23" s="9"/>
      <c r="CT23" s="9"/>
      <c r="CU23" s="9"/>
      <c r="CV23" s="9"/>
      <c r="CW23" s="9"/>
      <c r="CX23" s="9"/>
    </row>
    <row r="24" spans="1:102" ht="15" customHeight="1">
      <c r="A24" s="811"/>
      <c r="B24" s="812"/>
      <c r="C24" s="940"/>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1"/>
      <c r="AX24" s="941"/>
      <c r="AY24" s="941"/>
      <c r="AZ24" s="1008"/>
      <c r="BA24" s="660" t="s">
        <v>176</v>
      </c>
      <c r="BB24" s="661"/>
      <c r="BC24" s="661"/>
      <c r="BD24" s="661"/>
      <c r="BE24" s="661"/>
      <c r="BF24" s="661"/>
      <c r="BG24" s="661"/>
      <c r="BH24" s="661"/>
      <c r="BI24" s="661"/>
      <c r="BJ24" s="661"/>
      <c r="BK24" s="661"/>
      <c r="BL24" s="606"/>
      <c r="BM24" s="728" t="s">
        <v>177</v>
      </c>
      <c r="BN24" s="661"/>
      <c r="BO24" s="661"/>
      <c r="BP24" s="661"/>
      <c r="BQ24" s="661"/>
      <c r="BR24" s="661"/>
      <c r="BS24" s="661"/>
      <c r="BT24" s="661"/>
      <c r="BU24" s="661"/>
      <c r="BV24" s="661"/>
      <c r="BW24" s="661"/>
      <c r="BX24" s="661"/>
      <c r="BY24" s="661"/>
      <c r="BZ24" s="661"/>
      <c r="CA24" s="848" t="s">
        <v>178</v>
      </c>
      <c r="CB24" s="849"/>
      <c r="CC24" s="849"/>
      <c r="CD24" s="849"/>
      <c r="CE24" s="849"/>
      <c r="CF24" s="849"/>
      <c r="CG24" s="849"/>
      <c r="CH24" s="849"/>
      <c r="CI24" s="849"/>
      <c r="CJ24" s="850"/>
      <c r="CK24" s="9"/>
      <c r="CL24" s="9"/>
      <c r="CM24" s="9"/>
      <c r="CN24" s="9"/>
      <c r="CO24" s="9"/>
      <c r="CP24" s="9"/>
      <c r="CQ24" s="9"/>
      <c r="CR24" s="9"/>
      <c r="CS24" s="9"/>
      <c r="CT24" s="9"/>
      <c r="CU24" s="9"/>
      <c r="CV24" s="9"/>
      <c r="CW24" s="9"/>
      <c r="CX24" s="9"/>
    </row>
    <row r="25" spans="1:102" ht="15" customHeight="1">
      <c r="A25" s="811"/>
      <c r="B25" s="812"/>
      <c r="C25" s="940"/>
      <c r="D25" s="941"/>
      <c r="E25" s="941"/>
      <c r="F25" s="941"/>
      <c r="G25" s="941"/>
      <c r="H25" s="941"/>
      <c r="I25" s="941"/>
      <c r="J25" s="941"/>
      <c r="K25" s="941"/>
      <c r="L25" s="941"/>
      <c r="M25" s="941"/>
      <c r="N25" s="941"/>
      <c r="O25" s="941"/>
      <c r="P25" s="941"/>
      <c r="Q25" s="941"/>
      <c r="R25" s="941"/>
      <c r="S25" s="941"/>
      <c r="T25" s="941"/>
      <c r="U25" s="941"/>
      <c r="V25" s="941"/>
      <c r="W25" s="941"/>
      <c r="X25" s="941"/>
      <c r="Y25" s="941"/>
      <c r="Z25" s="941"/>
      <c r="AA25" s="941"/>
      <c r="AB25" s="941"/>
      <c r="AC25" s="941"/>
      <c r="AD25" s="941"/>
      <c r="AE25" s="941"/>
      <c r="AF25" s="941"/>
      <c r="AG25" s="941"/>
      <c r="AH25" s="941"/>
      <c r="AI25" s="941"/>
      <c r="AJ25" s="941"/>
      <c r="AK25" s="941"/>
      <c r="AL25" s="941"/>
      <c r="AM25" s="941"/>
      <c r="AN25" s="941"/>
      <c r="AO25" s="941"/>
      <c r="AP25" s="941"/>
      <c r="AQ25" s="941"/>
      <c r="AR25" s="941"/>
      <c r="AS25" s="941"/>
      <c r="AT25" s="941"/>
      <c r="AU25" s="941"/>
      <c r="AV25" s="941"/>
      <c r="AW25" s="941"/>
      <c r="AX25" s="941"/>
      <c r="AY25" s="941"/>
      <c r="AZ25" s="1008"/>
      <c r="BA25" s="860" t="str">
        <f>指定登録依頼書①!BA25</f>
        <v>J</v>
      </c>
      <c r="BB25" s="686"/>
      <c r="BC25" s="686"/>
      <c r="BD25" s="686"/>
      <c r="BE25" s="686"/>
      <c r="BF25" s="686"/>
      <c r="BG25" s="686"/>
      <c r="BH25" s="686"/>
      <c r="BI25" s="686"/>
      <c r="BJ25" s="686"/>
      <c r="BK25" s="686"/>
      <c r="BL25" s="861"/>
      <c r="BM25" s="705" t="str">
        <f>指定登録依頼書①!BM25</f>
        <v/>
      </c>
      <c r="BN25" s="686"/>
      <c r="BO25" s="686"/>
      <c r="BP25" s="686"/>
      <c r="BQ25" s="686"/>
      <c r="BR25" s="686"/>
      <c r="BS25" s="686"/>
      <c r="BT25" s="686"/>
      <c r="BU25" s="686"/>
      <c r="BV25" s="686"/>
      <c r="BW25" s="686"/>
      <c r="BX25" s="686"/>
      <c r="BY25" s="686"/>
      <c r="BZ25" s="1045"/>
      <c r="CA25" s="740"/>
      <c r="CB25" s="741"/>
      <c r="CC25" s="741"/>
      <c r="CD25" s="741"/>
      <c r="CE25" s="741"/>
      <c r="CF25" s="741"/>
      <c r="CG25" s="741"/>
      <c r="CH25" s="741"/>
      <c r="CI25" s="741"/>
      <c r="CJ25" s="834"/>
      <c r="CK25" s="29"/>
      <c r="CL25" s="29"/>
      <c r="CN25" s="29"/>
      <c r="CO25" s="29"/>
      <c r="CP25" s="29"/>
      <c r="CR25" s="29"/>
      <c r="CS25" s="29"/>
      <c r="CT25" s="29"/>
      <c r="CU25" s="9"/>
      <c r="CV25" s="9"/>
      <c r="CW25" s="9"/>
      <c r="CX25" s="9"/>
    </row>
    <row r="26" spans="1:102" ht="15" customHeight="1" thickBot="1">
      <c r="A26" s="1016" t="s">
        <v>73</v>
      </c>
      <c r="B26" s="1017"/>
      <c r="C26" s="1009"/>
      <c r="D26" s="1010"/>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c r="AL26" s="1010"/>
      <c r="AM26" s="1010"/>
      <c r="AN26" s="1010"/>
      <c r="AO26" s="1010"/>
      <c r="AP26" s="1010"/>
      <c r="AQ26" s="1010"/>
      <c r="AR26" s="1010"/>
      <c r="AS26" s="1010"/>
      <c r="AT26" s="1010"/>
      <c r="AU26" s="1010"/>
      <c r="AV26" s="1010"/>
      <c r="AW26" s="1010"/>
      <c r="AX26" s="1010"/>
      <c r="AY26" s="1010"/>
      <c r="AZ26" s="1011"/>
      <c r="BA26" s="1042"/>
      <c r="BB26" s="1043"/>
      <c r="BC26" s="1043"/>
      <c r="BD26" s="1043"/>
      <c r="BE26" s="1043"/>
      <c r="BF26" s="1043"/>
      <c r="BG26" s="1043"/>
      <c r="BH26" s="1043"/>
      <c r="BI26" s="1043"/>
      <c r="BJ26" s="1043"/>
      <c r="BK26" s="1043"/>
      <c r="BL26" s="1044"/>
      <c r="BM26" s="1046"/>
      <c r="BN26" s="1043"/>
      <c r="BO26" s="1043"/>
      <c r="BP26" s="1043"/>
      <c r="BQ26" s="1043"/>
      <c r="BR26" s="1043"/>
      <c r="BS26" s="1043"/>
      <c r="BT26" s="1043"/>
      <c r="BU26" s="1043"/>
      <c r="BV26" s="1043"/>
      <c r="BW26" s="1043"/>
      <c r="BX26" s="1043"/>
      <c r="BY26" s="1043"/>
      <c r="BZ26" s="1047"/>
      <c r="CA26" s="742"/>
      <c r="CB26" s="743"/>
      <c r="CC26" s="743"/>
      <c r="CD26" s="743"/>
      <c r="CE26" s="743"/>
      <c r="CF26" s="743"/>
      <c r="CG26" s="743"/>
      <c r="CH26" s="743"/>
      <c r="CI26" s="743"/>
      <c r="CJ26" s="835"/>
      <c r="CK26" s="29"/>
      <c r="CL26" s="29"/>
      <c r="CM26" s="29"/>
      <c r="CN26" s="29"/>
      <c r="CO26" s="29"/>
      <c r="CP26" s="29"/>
      <c r="CQ26" s="29"/>
      <c r="CR26" s="29"/>
      <c r="CS26" s="29"/>
      <c r="CT26" s="29"/>
      <c r="CU26" s="9"/>
      <c r="CV26" s="9"/>
      <c r="CW26" s="9"/>
      <c r="CX26" s="9"/>
    </row>
    <row r="27" spans="1:102" ht="15" customHeight="1" thickTop="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22"/>
      <c r="BA27" s="597" t="s">
        <v>131</v>
      </c>
      <c r="BB27" s="597"/>
      <c r="BC27" s="597"/>
      <c r="BD27" s="597"/>
      <c r="BE27" s="597"/>
      <c r="BF27" s="597"/>
      <c r="BG27" s="597"/>
      <c r="BH27" s="597"/>
      <c r="BI27" s="597"/>
      <c r="BJ27" s="597"/>
      <c r="BK27" s="597"/>
      <c r="BL27" s="598"/>
      <c r="BM27" s="596" t="s">
        <v>129</v>
      </c>
      <c r="BN27" s="597"/>
      <c r="BO27" s="597"/>
      <c r="BP27" s="597"/>
      <c r="BQ27" s="597"/>
      <c r="BR27" s="597"/>
      <c r="BS27" s="597"/>
      <c r="BT27" s="597"/>
      <c r="BU27" s="597"/>
      <c r="BV27" s="597"/>
      <c r="BW27" s="597"/>
      <c r="BX27" s="597"/>
      <c r="BY27" s="597"/>
      <c r="BZ27" s="598"/>
      <c r="CA27" s="1038" t="s">
        <v>133</v>
      </c>
      <c r="CB27" s="1039"/>
      <c r="CC27" s="1039"/>
      <c r="CD27" s="1039"/>
      <c r="CE27" s="1039"/>
      <c r="CF27" s="1039"/>
      <c r="CG27" s="1039"/>
      <c r="CH27" s="1039"/>
      <c r="CI27" s="1039"/>
      <c r="CJ27" s="1040"/>
      <c r="CK27" s="9"/>
      <c r="CL27" s="9"/>
      <c r="CM27" s="9"/>
      <c r="CN27" s="9"/>
      <c r="CO27" s="9"/>
      <c r="CP27" s="9"/>
      <c r="CQ27" s="9"/>
      <c r="CR27" s="9"/>
      <c r="CS27" s="9"/>
      <c r="CT27" s="9"/>
      <c r="CU27" s="9"/>
      <c r="CV27" s="9"/>
      <c r="CW27" s="9"/>
      <c r="CX27" s="9"/>
    </row>
    <row r="28" spans="1:102" ht="18.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22"/>
      <c r="BA28" s="1035" t="s">
        <v>188</v>
      </c>
      <c r="BB28" s="849"/>
      <c r="BC28" s="849"/>
      <c r="BD28" s="849"/>
      <c r="BE28" s="849"/>
      <c r="BF28" s="914"/>
      <c r="BG28" s="915" t="s">
        <v>189</v>
      </c>
      <c r="BH28" s="849"/>
      <c r="BI28" s="849"/>
      <c r="BJ28" s="849"/>
      <c r="BK28" s="849"/>
      <c r="BL28" s="916"/>
      <c r="BM28" s="908" t="s">
        <v>190</v>
      </c>
      <c r="BN28" s="909"/>
      <c r="BO28" s="909"/>
      <c r="BP28" s="909"/>
      <c r="BQ28" s="909"/>
      <c r="BR28" s="909"/>
      <c r="BS28" s="909"/>
      <c r="BT28" s="897" t="s">
        <v>191</v>
      </c>
      <c r="BU28" s="897"/>
      <c r="BV28" s="897"/>
      <c r="BW28" s="897"/>
      <c r="BX28" s="897"/>
      <c r="BY28" s="897"/>
      <c r="BZ28" s="898"/>
      <c r="CA28" s="851" t="s">
        <v>192</v>
      </c>
      <c r="CB28" s="852"/>
      <c r="CC28" s="852"/>
      <c r="CD28" s="852"/>
      <c r="CE28" s="852"/>
      <c r="CF28" s="852"/>
      <c r="CG28" s="852"/>
      <c r="CH28" s="852"/>
      <c r="CI28" s="852"/>
      <c r="CJ28" s="853"/>
      <c r="CK28" s="30"/>
      <c r="CL28" s="30"/>
      <c r="CM28" s="30"/>
      <c r="CN28" s="30"/>
      <c r="CO28" s="30"/>
      <c r="CP28" s="30"/>
      <c r="CQ28" s="30"/>
      <c r="CR28" s="30"/>
      <c r="CS28" s="30"/>
      <c r="CT28" s="30"/>
      <c r="CU28" s="30"/>
      <c r="CV28" s="30"/>
      <c r="CW28" s="30"/>
      <c r="CX28" s="30"/>
    </row>
    <row r="29" spans="1:102"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1048" t="s">
        <v>196</v>
      </c>
      <c r="BB29" s="918"/>
      <c r="BC29" s="918"/>
      <c r="BD29" s="918"/>
      <c r="BE29" s="918"/>
      <c r="BF29" s="918"/>
      <c r="BG29" s="921" t="s">
        <v>197</v>
      </c>
      <c r="BH29" s="918"/>
      <c r="BI29" s="918"/>
      <c r="BJ29" s="918"/>
      <c r="BK29" s="918"/>
      <c r="BL29" s="922"/>
      <c r="BM29" s="910"/>
      <c r="BN29" s="911"/>
      <c r="BO29" s="911"/>
      <c r="BP29" s="911"/>
      <c r="BQ29" s="911"/>
      <c r="BR29" s="911"/>
      <c r="BS29" s="911"/>
      <c r="BT29" s="899"/>
      <c r="BU29" s="899"/>
      <c r="BV29" s="899"/>
      <c r="BW29" s="899"/>
      <c r="BX29" s="899"/>
      <c r="BY29" s="899"/>
      <c r="BZ29" s="900"/>
      <c r="CA29" s="854"/>
      <c r="CB29" s="855"/>
      <c r="CC29" s="855"/>
      <c r="CD29" s="855"/>
      <c r="CE29" s="855"/>
      <c r="CF29" s="855"/>
      <c r="CG29" s="855"/>
      <c r="CH29" s="855"/>
      <c r="CI29" s="855"/>
      <c r="CJ29" s="856"/>
      <c r="CK29" s="30"/>
      <c r="CL29" s="30"/>
      <c r="CM29" s="30"/>
      <c r="CN29" s="30"/>
      <c r="CO29" s="30"/>
      <c r="CP29" s="30"/>
      <c r="CQ29" s="30"/>
      <c r="CR29" s="30"/>
      <c r="CS29" s="30"/>
      <c r="CT29" s="30"/>
      <c r="CU29" s="30"/>
      <c r="CV29" s="30"/>
      <c r="CW29" s="30"/>
      <c r="CX29" s="30"/>
    </row>
    <row r="30" spans="1:102" ht="18.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1048"/>
      <c r="BB30" s="918"/>
      <c r="BC30" s="918"/>
      <c r="BD30" s="918"/>
      <c r="BE30" s="918"/>
      <c r="BF30" s="918"/>
      <c r="BG30" s="918"/>
      <c r="BH30" s="918"/>
      <c r="BI30" s="918"/>
      <c r="BJ30" s="918"/>
      <c r="BK30" s="918"/>
      <c r="BL30" s="922"/>
      <c r="BM30" s="910"/>
      <c r="BN30" s="911"/>
      <c r="BO30" s="911"/>
      <c r="BP30" s="911"/>
      <c r="BQ30" s="911"/>
      <c r="BR30" s="911"/>
      <c r="BS30" s="911"/>
      <c r="BT30" s="899"/>
      <c r="BU30" s="899"/>
      <c r="BV30" s="899"/>
      <c r="BW30" s="899"/>
      <c r="BX30" s="899"/>
      <c r="BY30" s="899"/>
      <c r="BZ30" s="900"/>
      <c r="CA30" s="854"/>
      <c r="CB30" s="855"/>
      <c r="CC30" s="855"/>
      <c r="CD30" s="855"/>
      <c r="CE30" s="855"/>
      <c r="CF30" s="855"/>
      <c r="CG30" s="855"/>
      <c r="CH30" s="855"/>
      <c r="CI30" s="855"/>
      <c r="CJ30" s="856"/>
      <c r="CK30" s="30"/>
      <c r="CL30" s="30"/>
      <c r="CM30" s="30"/>
      <c r="CN30" s="30"/>
      <c r="CO30" s="30"/>
      <c r="CP30" s="30"/>
      <c r="CQ30" s="30"/>
      <c r="CR30" s="30"/>
      <c r="CS30" s="30"/>
      <c r="CT30" s="30"/>
      <c r="CU30" s="30"/>
      <c r="CV30" s="30"/>
      <c r="CW30" s="30"/>
      <c r="CX30" s="30"/>
    </row>
    <row r="31" spans="1:102" ht="18.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1048"/>
      <c r="BB31" s="918"/>
      <c r="BC31" s="918"/>
      <c r="BD31" s="918"/>
      <c r="BE31" s="918"/>
      <c r="BF31" s="918"/>
      <c r="BG31" s="918"/>
      <c r="BH31" s="918"/>
      <c r="BI31" s="918"/>
      <c r="BJ31" s="918"/>
      <c r="BK31" s="918"/>
      <c r="BL31" s="922"/>
      <c r="BM31" s="910"/>
      <c r="BN31" s="911"/>
      <c r="BO31" s="911"/>
      <c r="BP31" s="911"/>
      <c r="BQ31" s="911"/>
      <c r="BR31" s="911"/>
      <c r="BS31" s="911"/>
      <c r="BT31" s="899"/>
      <c r="BU31" s="899"/>
      <c r="BV31" s="899"/>
      <c r="BW31" s="899"/>
      <c r="BX31" s="899"/>
      <c r="BY31" s="899"/>
      <c r="BZ31" s="900"/>
      <c r="CA31" s="854"/>
      <c r="CB31" s="855"/>
      <c r="CC31" s="855"/>
      <c r="CD31" s="855"/>
      <c r="CE31" s="855"/>
      <c r="CF31" s="855"/>
      <c r="CG31" s="855"/>
      <c r="CH31" s="855"/>
      <c r="CI31" s="855"/>
      <c r="CJ31" s="856"/>
      <c r="CK31" s="30"/>
      <c r="CL31" s="30"/>
      <c r="CM31" s="30"/>
      <c r="CN31" s="30"/>
      <c r="CO31" s="30"/>
      <c r="CP31" s="30"/>
      <c r="CQ31" s="30"/>
      <c r="CR31" s="30"/>
      <c r="CS31" s="30"/>
      <c r="CT31" s="30"/>
      <c r="CU31" s="30"/>
      <c r="CV31" s="30"/>
      <c r="CW31" s="30"/>
      <c r="CX31" s="30"/>
    </row>
    <row r="32" spans="1:102" ht="18.75" customHeight="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1048"/>
      <c r="BB32" s="918"/>
      <c r="BC32" s="918"/>
      <c r="BD32" s="918"/>
      <c r="BE32" s="918"/>
      <c r="BF32" s="918"/>
      <c r="BG32" s="918"/>
      <c r="BH32" s="918"/>
      <c r="BI32" s="918"/>
      <c r="BJ32" s="918"/>
      <c r="BK32" s="918"/>
      <c r="BL32" s="922"/>
      <c r="BM32" s="910"/>
      <c r="BN32" s="911"/>
      <c r="BO32" s="911"/>
      <c r="BP32" s="911"/>
      <c r="BQ32" s="911"/>
      <c r="BR32" s="911"/>
      <c r="BS32" s="911"/>
      <c r="BT32" s="899"/>
      <c r="BU32" s="899"/>
      <c r="BV32" s="899"/>
      <c r="BW32" s="899"/>
      <c r="BX32" s="899"/>
      <c r="BY32" s="899"/>
      <c r="BZ32" s="900"/>
      <c r="CA32" s="854"/>
      <c r="CB32" s="855"/>
      <c r="CC32" s="855"/>
      <c r="CD32" s="855"/>
      <c r="CE32" s="855"/>
      <c r="CF32" s="855"/>
      <c r="CG32" s="855"/>
      <c r="CH32" s="855"/>
      <c r="CI32" s="855"/>
      <c r="CJ32" s="856"/>
      <c r="CK32" s="30"/>
      <c r="CL32" s="30"/>
      <c r="CM32" s="30"/>
      <c r="CN32" s="30"/>
      <c r="CO32" s="30"/>
      <c r="CP32" s="30"/>
      <c r="CQ32" s="30"/>
      <c r="CR32" s="30"/>
      <c r="CS32" s="30"/>
      <c r="CT32" s="30"/>
      <c r="CU32" s="30"/>
      <c r="CV32" s="30"/>
      <c r="CW32" s="30"/>
      <c r="CX32" s="30"/>
    </row>
    <row r="33" spans="1:102" ht="18.75" customHeight="1">
      <c r="AZ33" s="4"/>
      <c r="BA33" s="1048"/>
      <c r="BB33" s="918"/>
      <c r="BC33" s="918"/>
      <c r="BD33" s="918"/>
      <c r="BE33" s="918"/>
      <c r="BF33" s="918"/>
      <c r="BG33" s="918"/>
      <c r="BH33" s="918"/>
      <c r="BI33" s="918"/>
      <c r="BJ33" s="918"/>
      <c r="BK33" s="918"/>
      <c r="BL33" s="922"/>
      <c r="BM33" s="910"/>
      <c r="BN33" s="911"/>
      <c r="BO33" s="911"/>
      <c r="BP33" s="911"/>
      <c r="BQ33" s="911"/>
      <c r="BR33" s="911"/>
      <c r="BS33" s="911"/>
      <c r="BT33" s="899"/>
      <c r="BU33" s="899"/>
      <c r="BV33" s="899"/>
      <c r="BW33" s="899"/>
      <c r="BX33" s="899"/>
      <c r="BY33" s="899"/>
      <c r="BZ33" s="900"/>
      <c r="CA33" s="854"/>
      <c r="CB33" s="855"/>
      <c r="CC33" s="855"/>
      <c r="CD33" s="855"/>
      <c r="CE33" s="855"/>
      <c r="CF33" s="855"/>
      <c r="CG33" s="855"/>
      <c r="CH33" s="855"/>
      <c r="CI33" s="855"/>
      <c r="CJ33" s="856"/>
      <c r="CK33" s="30"/>
      <c r="CL33" s="30"/>
      <c r="CM33" s="30"/>
      <c r="CN33" s="30"/>
      <c r="CO33" s="30"/>
      <c r="CP33" s="30"/>
      <c r="CQ33" s="30"/>
      <c r="CR33" s="30"/>
      <c r="CS33" s="30"/>
      <c r="CT33" s="30"/>
      <c r="CU33" s="30"/>
      <c r="CV33" s="30"/>
      <c r="CW33" s="30"/>
      <c r="CX33" s="30"/>
    </row>
    <row r="34" spans="1:102" ht="18.75" customHeight="1">
      <c r="A34" s="4" t="s">
        <v>241</v>
      </c>
      <c r="AZ34" s="4"/>
      <c r="BA34" s="1048"/>
      <c r="BB34" s="918"/>
      <c r="BC34" s="918"/>
      <c r="BD34" s="918"/>
      <c r="BE34" s="918"/>
      <c r="BF34" s="918"/>
      <c r="BG34" s="918"/>
      <c r="BH34" s="918"/>
      <c r="BI34" s="918"/>
      <c r="BJ34" s="918"/>
      <c r="BK34" s="918"/>
      <c r="BL34" s="922"/>
      <c r="BM34" s="910"/>
      <c r="BN34" s="911"/>
      <c r="BO34" s="911"/>
      <c r="BP34" s="911"/>
      <c r="BQ34" s="911"/>
      <c r="BR34" s="911"/>
      <c r="BS34" s="911"/>
      <c r="BT34" s="899"/>
      <c r="BU34" s="899"/>
      <c r="BV34" s="899"/>
      <c r="BW34" s="899"/>
      <c r="BX34" s="899"/>
      <c r="BY34" s="899"/>
      <c r="BZ34" s="900"/>
      <c r="CA34" s="854"/>
      <c r="CB34" s="855"/>
      <c r="CC34" s="855"/>
      <c r="CD34" s="855"/>
      <c r="CE34" s="855"/>
      <c r="CF34" s="855"/>
      <c r="CG34" s="855"/>
      <c r="CH34" s="855"/>
      <c r="CI34" s="855"/>
      <c r="CJ34" s="856"/>
      <c r="CK34" s="30"/>
      <c r="CL34" s="30"/>
      <c r="CM34" s="30"/>
      <c r="CN34" s="30"/>
      <c r="CO34" s="30"/>
      <c r="CP34" s="30"/>
      <c r="CQ34" s="30"/>
      <c r="CR34" s="30"/>
      <c r="CS34" s="30"/>
      <c r="CT34" s="30"/>
      <c r="CU34" s="30"/>
      <c r="CV34" s="30"/>
      <c r="CW34" s="30"/>
      <c r="CX34" s="30"/>
    </row>
    <row r="35" spans="1:102" ht="18.75" customHeight="1">
      <c r="A35" s="31"/>
      <c r="B35" s="1024" t="s">
        <v>249</v>
      </c>
      <c r="C35" s="1024"/>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4"/>
      <c r="AY35" s="1024"/>
      <c r="AZ35" s="1024"/>
      <c r="BA35" s="1048"/>
      <c r="BB35" s="918"/>
      <c r="BC35" s="918"/>
      <c r="BD35" s="918"/>
      <c r="BE35" s="918"/>
      <c r="BF35" s="918"/>
      <c r="BG35" s="918"/>
      <c r="BH35" s="918"/>
      <c r="BI35" s="918"/>
      <c r="BJ35" s="918"/>
      <c r="BK35" s="918"/>
      <c r="BL35" s="922"/>
      <c r="BM35" s="910"/>
      <c r="BN35" s="911"/>
      <c r="BO35" s="911"/>
      <c r="BP35" s="911"/>
      <c r="BQ35" s="911"/>
      <c r="BR35" s="911"/>
      <c r="BS35" s="911"/>
      <c r="BT35" s="899"/>
      <c r="BU35" s="899"/>
      <c r="BV35" s="899"/>
      <c r="BW35" s="899"/>
      <c r="BX35" s="899"/>
      <c r="BY35" s="899"/>
      <c r="BZ35" s="900"/>
      <c r="CA35" s="854"/>
      <c r="CB35" s="855"/>
      <c r="CC35" s="855"/>
      <c r="CD35" s="855"/>
      <c r="CE35" s="855"/>
      <c r="CF35" s="855"/>
      <c r="CG35" s="855"/>
      <c r="CH35" s="855"/>
      <c r="CI35" s="855"/>
      <c r="CJ35" s="856"/>
      <c r="CK35" s="30"/>
      <c r="CL35" s="30"/>
      <c r="CM35" s="30"/>
      <c r="CN35" s="30"/>
      <c r="CO35" s="30"/>
      <c r="CP35" s="30"/>
      <c r="CQ35" s="30"/>
      <c r="CR35" s="30"/>
      <c r="CS35" s="30"/>
      <c r="CT35" s="30"/>
      <c r="CU35" s="30"/>
      <c r="CV35" s="30"/>
      <c r="CW35" s="30"/>
      <c r="CX35" s="30"/>
    </row>
    <row r="36" spans="1:102" ht="18.75" customHeight="1">
      <c r="A36" s="31"/>
      <c r="B36" s="1024"/>
      <c r="C36" s="1024"/>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c r="AI36" s="1024"/>
      <c r="AJ36" s="1024"/>
      <c r="AK36" s="1024"/>
      <c r="AL36" s="1024"/>
      <c r="AM36" s="1024"/>
      <c r="AN36" s="1024"/>
      <c r="AO36" s="1024"/>
      <c r="AP36" s="1024"/>
      <c r="AQ36" s="1024"/>
      <c r="AR36" s="1024"/>
      <c r="AS36" s="1024"/>
      <c r="AT36" s="1024"/>
      <c r="AU36" s="1024"/>
      <c r="AV36" s="1024"/>
      <c r="AW36" s="1024"/>
      <c r="AX36" s="1024"/>
      <c r="AY36" s="1024"/>
      <c r="AZ36" s="1024"/>
      <c r="BA36" s="1048"/>
      <c r="BB36" s="918"/>
      <c r="BC36" s="918"/>
      <c r="BD36" s="918"/>
      <c r="BE36" s="918"/>
      <c r="BF36" s="918"/>
      <c r="BG36" s="918"/>
      <c r="BH36" s="918"/>
      <c r="BI36" s="918"/>
      <c r="BJ36" s="918"/>
      <c r="BK36" s="918"/>
      <c r="BL36" s="922"/>
      <c r="BM36" s="912"/>
      <c r="BN36" s="913"/>
      <c r="BO36" s="913"/>
      <c r="BP36" s="913"/>
      <c r="BQ36" s="913"/>
      <c r="BR36" s="913"/>
      <c r="BS36" s="913"/>
      <c r="BT36" s="901"/>
      <c r="BU36" s="901"/>
      <c r="BV36" s="901"/>
      <c r="BW36" s="901"/>
      <c r="BX36" s="901"/>
      <c r="BY36" s="901"/>
      <c r="BZ36" s="902"/>
      <c r="CA36" s="857"/>
      <c r="CB36" s="858"/>
      <c r="CC36" s="858"/>
      <c r="CD36" s="858"/>
      <c r="CE36" s="858"/>
      <c r="CF36" s="858"/>
      <c r="CG36" s="858"/>
      <c r="CH36" s="858"/>
      <c r="CI36" s="858"/>
      <c r="CJ36" s="859"/>
      <c r="CK36" s="30"/>
      <c r="CL36" s="30"/>
      <c r="CM36" s="30"/>
      <c r="CN36" s="30"/>
      <c r="CO36" s="30"/>
      <c r="CP36" s="30"/>
      <c r="CQ36" s="30"/>
      <c r="CR36" s="30"/>
      <c r="CS36" s="30"/>
      <c r="CT36" s="30"/>
      <c r="CU36" s="30"/>
      <c r="CV36" s="30"/>
      <c r="CW36" s="30"/>
      <c r="CX36" s="30"/>
    </row>
    <row r="37" spans="1:102" ht="15" customHeight="1">
      <c r="A37" s="4"/>
      <c r="B37" s="1024"/>
      <c r="C37" s="1024"/>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c r="AJ37" s="1024"/>
      <c r="AK37" s="1024"/>
      <c r="AL37" s="1024"/>
      <c r="AM37" s="1024"/>
      <c r="AN37" s="1024"/>
      <c r="AO37" s="1024"/>
      <c r="AP37" s="1024"/>
      <c r="AQ37" s="1024"/>
      <c r="AR37" s="1024"/>
      <c r="AS37" s="1024"/>
      <c r="AT37" s="1024"/>
      <c r="AU37" s="1024"/>
      <c r="AV37" s="1024"/>
      <c r="AW37" s="1024"/>
      <c r="AX37" s="1024"/>
      <c r="AY37" s="1024"/>
      <c r="AZ37" s="1024"/>
      <c r="BA37" s="1048"/>
      <c r="BB37" s="918"/>
      <c r="BC37" s="918"/>
      <c r="BD37" s="918"/>
      <c r="BE37" s="918"/>
      <c r="BF37" s="918"/>
      <c r="BG37" s="918"/>
      <c r="BH37" s="918"/>
      <c r="BI37" s="918"/>
      <c r="BJ37" s="918"/>
      <c r="BK37" s="918"/>
      <c r="BL37" s="922"/>
      <c r="BM37" s="24"/>
      <c r="BN37" s="886" t="s">
        <v>206</v>
      </c>
      <c r="BO37" s="886"/>
      <c r="BP37" s="886"/>
      <c r="BQ37" s="886"/>
      <c r="BR37" s="886"/>
      <c r="BS37" s="886"/>
      <c r="BT37" s="886"/>
      <c r="BU37" s="886"/>
      <c r="BV37" s="886"/>
      <c r="BW37" s="886"/>
      <c r="BX37" s="886"/>
      <c r="BY37" s="886"/>
      <c r="BZ37" s="886"/>
      <c r="CA37" s="886"/>
      <c r="CB37" s="886"/>
      <c r="CC37" s="886"/>
      <c r="CD37" s="886"/>
      <c r="CE37" s="886"/>
      <c r="CF37" s="886"/>
      <c r="CG37" s="886"/>
      <c r="CH37" s="886"/>
      <c r="CI37" s="886"/>
      <c r="CJ37" s="38"/>
      <c r="CK37" s="35"/>
      <c r="CL37" s="35"/>
      <c r="CM37" s="35"/>
      <c r="CN37" s="35"/>
      <c r="CO37" s="35"/>
      <c r="CP37" s="35"/>
      <c r="CQ37" s="35"/>
      <c r="CR37" s="35"/>
      <c r="CS37" s="35"/>
      <c r="CT37" s="35"/>
      <c r="CU37" s="35"/>
      <c r="CV37" s="35"/>
    </row>
    <row r="38" spans="1:102" ht="15" customHeight="1">
      <c r="A38" s="4"/>
      <c r="B38" s="1024"/>
      <c r="C38" s="1024"/>
      <c r="D38" s="1024"/>
      <c r="E38" s="1024"/>
      <c r="F38" s="1024"/>
      <c r="G38" s="1024"/>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48"/>
      <c r="BB38" s="918"/>
      <c r="BC38" s="918"/>
      <c r="BD38" s="918"/>
      <c r="BE38" s="918"/>
      <c r="BF38" s="918"/>
      <c r="BG38" s="918"/>
      <c r="BH38" s="918"/>
      <c r="BI38" s="918"/>
      <c r="BJ38" s="918"/>
      <c r="BK38" s="918"/>
      <c r="BL38" s="922"/>
      <c r="BM38" s="24"/>
      <c r="BN38" s="887"/>
      <c r="BO38" s="887"/>
      <c r="BP38" s="887"/>
      <c r="BQ38" s="887"/>
      <c r="BR38" s="887"/>
      <c r="BS38" s="887"/>
      <c r="BT38" s="887"/>
      <c r="BU38" s="887"/>
      <c r="BV38" s="887"/>
      <c r="BW38" s="887"/>
      <c r="BX38" s="887"/>
      <c r="BY38" s="887"/>
      <c r="BZ38" s="887"/>
      <c r="CA38" s="887"/>
      <c r="CB38" s="887"/>
      <c r="CC38" s="887"/>
      <c r="CD38" s="887"/>
      <c r="CE38" s="887"/>
      <c r="CF38" s="887"/>
      <c r="CG38" s="887"/>
      <c r="CH38" s="887"/>
      <c r="CI38" s="887"/>
      <c r="CJ38" s="25"/>
      <c r="CK38" s="35"/>
      <c r="CL38" s="35"/>
      <c r="CM38" s="35"/>
      <c r="CN38" s="35"/>
      <c r="CO38" s="35"/>
      <c r="CP38" s="35"/>
      <c r="CQ38" s="35"/>
      <c r="CR38" s="35"/>
      <c r="CS38" s="35"/>
      <c r="CT38" s="35"/>
      <c r="CU38" s="35"/>
      <c r="CV38" s="35"/>
    </row>
    <row r="39" spans="1:102" ht="15" customHeight="1" thickBo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1049"/>
      <c r="BB39" s="920"/>
      <c r="BC39" s="920"/>
      <c r="BD39" s="920"/>
      <c r="BE39" s="920"/>
      <c r="BF39" s="920"/>
      <c r="BG39" s="920"/>
      <c r="BH39" s="920"/>
      <c r="BI39" s="920"/>
      <c r="BJ39" s="920"/>
      <c r="BK39" s="920"/>
      <c r="BL39" s="923"/>
      <c r="BM39" s="296"/>
      <c r="BN39" s="888"/>
      <c r="BO39" s="888"/>
      <c r="BP39" s="888"/>
      <c r="BQ39" s="888"/>
      <c r="BR39" s="888"/>
      <c r="BS39" s="888"/>
      <c r="BT39" s="888"/>
      <c r="BU39" s="888"/>
      <c r="BV39" s="888"/>
      <c r="BW39" s="888"/>
      <c r="BX39" s="888"/>
      <c r="BY39" s="888"/>
      <c r="BZ39" s="888"/>
      <c r="CA39" s="888"/>
      <c r="CB39" s="888"/>
      <c r="CC39" s="888"/>
      <c r="CD39" s="888"/>
      <c r="CE39" s="888"/>
      <c r="CF39" s="888"/>
      <c r="CG39" s="888"/>
      <c r="CH39" s="888"/>
      <c r="CI39" s="888"/>
      <c r="CJ39" s="289"/>
      <c r="CK39" s="35"/>
      <c r="CL39" s="35"/>
      <c r="CM39" s="35"/>
      <c r="CN39" s="35"/>
      <c r="CO39" s="35"/>
      <c r="CP39" s="35"/>
      <c r="CQ39" s="35"/>
      <c r="CR39" s="35"/>
      <c r="CS39" s="35"/>
      <c r="CT39" s="35"/>
      <c r="CU39" s="35"/>
      <c r="CV39" s="35"/>
    </row>
    <row r="40" spans="1:102" ht="15" customHeight="1">
      <c r="A40" s="4"/>
      <c r="B40" s="4"/>
      <c r="C40" s="4"/>
      <c r="D40" s="4"/>
      <c r="E40" s="4"/>
      <c r="F40" s="4"/>
      <c r="G40" s="4"/>
      <c r="H40" s="4"/>
      <c r="I40" s="3"/>
      <c r="J40" s="3"/>
      <c r="K40" s="3"/>
      <c r="L40" s="3"/>
      <c r="M40" s="4"/>
      <c r="N40" s="3"/>
      <c r="O40" s="3"/>
      <c r="P40" s="4"/>
      <c r="Q40" s="3"/>
      <c r="R40" s="3"/>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79"/>
      <c r="AX40" s="79"/>
      <c r="AY40" s="4"/>
      <c r="AZ40" s="4"/>
    </row>
    <row r="41" spans="1:102" ht="1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79"/>
      <c r="AX41" s="79"/>
      <c r="AY41" s="4"/>
      <c r="AZ41" s="4"/>
    </row>
    <row r="42" spans="1:102" ht="15" customHeight="1">
      <c r="AW42" s="77"/>
      <c r="AX42" s="77"/>
      <c r="CA42" s="862" t="s">
        <v>217</v>
      </c>
      <c r="CB42" s="862"/>
      <c r="CC42" s="862"/>
      <c r="CD42" s="862"/>
      <c r="CE42" s="862"/>
      <c r="CF42" s="862"/>
      <c r="CG42" s="862"/>
      <c r="CH42" s="862"/>
      <c r="CI42" s="862"/>
      <c r="CJ42" s="862"/>
      <c r="CL42" s="9"/>
      <c r="CM42" s="9"/>
      <c r="CN42" s="9"/>
      <c r="CO42" s="9"/>
      <c r="CP42" s="9"/>
      <c r="CQ42" s="9"/>
      <c r="CR42" s="9"/>
      <c r="CS42" s="9"/>
      <c r="CT42" s="9"/>
      <c r="CU42" s="9"/>
      <c r="CV42" s="9"/>
      <c r="CW42" s="9"/>
      <c r="CX42" s="9"/>
    </row>
    <row r="43" spans="1:102" ht="15" customHeight="1">
      <c r="AW43" s="77"/>
      <c r="AX43" s="77"/>
      <c r="CA43" s="862" t="s">
        <v>220</v>
      </c>
      <c r="CB43" s="862"/>
      <c r="CC43" s="862"/>
      <c r="CD43" s="862"/>
      <c r="CE43" s="862"/>
      <c r="CF43" s="862" t="s">
        <v>221</v>
      </c>
      <c r="CG43" s="862"/>
      <c r="CH43" s="862"/>
      <c r="CI43" s="862"/>
      <c r="CJ43" s="862"/>
      <c r="CL43" s="9"/>
      <c r="CM43" s="9"/>
      <c r="CN43" s="9"/>
      <c r="CP43" s="9"/>
      <c r="CQ43" s="9"/>
      <c r="CR43" s="9"/>
      <c r="CS43" s="9"/>
      <c r="CT43" s="9"/>
      <c r="CU43" s="9"/>
      <c r="CV43" s="9"/>
      <c r="CW43" s="9"/>
      <c r="CX43" s="9"/>
    </row>
    <row r="44" spans="1:102" ht="15" customHeight="1">
      <c r="AW44" s="77"/>
      <c r="AX44" s="77"/>
      <c r="CA44" s="16"/>
      <c r="CB44" s="17"/>
      <c r="CC44" s="17"/>
      <c r="CD44" s="17"/>
      <c r="CE44" s="18"/>
      <c r="CF44" s="16"/>
      <c r="CG44" s="17"/>
      <c r="CH44" s="17"/>
      <c r="CI44" s="17"/>
      <c r="CJ44" s="18"/>
    </row>
    <row r="45" spans="1:102" ht="15" customHeight="1">
      <c r="AW45" s="9"/>
      <c r="AX45" s="9"/>
      <c r="AY45" s="4"/>
      <c r="AZ45" s="4"/>
      <c r="CA45" s="12"/>
      <c r="CB45" s="36"/>
      <c r="CC45" s="36"/>
      <c r="CE45" s="13"/>
      <c r="CF45" s="12"/>
      <c r="CJ45" s="13"/>
    </row>
    <row r="46" spans="1:102" ht="15" customHeight="1">
      <c r="AW46" s="9"/>
      <c r="AX46" s="9"/>
      <c r="AY46" s="4"/>
      <c r="AZ46" s="4"/>
      <c r="CA46" s="34"/>
      <c r="CB46" s="36"/>
      <c r="CC46" s="36"/>
      <c r="CE46" s="13"/>
      <c r="CF46" s="12"/>
      <c r="CJ46" s="13"/>
    </row>
    <row r="47" spans="1:102" ht="15" customHeight="1">
      <c r="AW47" s="9"/>
      <c r="AX47" s="9"/>
      <c r="AY47" s="4"/>
      <c r="AZ47" s="4"/>
      <c r="CA47" s="15"/>
      <c r="CB47" s="10"/>
      <c r="CC47" s="10"/>
      <c r="CD47" s="10"/>
      <c r="CE47" s="14"/>
      <c r="CF47" s="15"/>
      <c r="CG47" s="10"/>
      <c r="CH47" s="10"/>
      <c r="CI47" s="10"/>
      <c r="CJ47" s="14"/>
    </row>
    <row r="48" spans="1:102" ht="18" customHeight="1">
      <c r="A48" s="649" t="s">
        <v>233</v>
      </c>
      <c r="B48" s="649"/>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c r="AP48" s="649"/>
      <c r="AQ48" s="649"/>
      <c r="AR48" s="649"/>
      <c r="AS48" s="649"/>
      <c r="AT48" s="649"/>
      <c r="AU48" s="649"/>
      <c r="AV48" s="649"/>
      <c r="AW48" s="649"/>
      <c r="AX48" s="649"/>
      <c r="AY48" s="649"/>
      <c r="AZ48" s="649"/>
      <c r="BA48" s="649"/>
      <c r="BB48" s="649"/>
      <c r="BC48" s="649"/>
      <c r="BD48" s="649"/>
      <c r="BE48" s="649"/>
      <c r="BF48" s="649"/>
      <c r="BG48" s="649"/>
      <c r="BH48" s="649"/>
      <c r="BI48" s="649"/>
      <c r="BJ48" s="649"/>
      <c r="BK48" s="649"/>
      <c r="BL48" s="649"/>
      <c r="BM48" s="649"/>
      <c r="BN48" s="649"/>
      <c r="BO48" s="649"/>
      <c r="BP48" s="649"/>
      <c r="BQ48" s="649"/>
      <c r="BR48" s="649"/>
      <c r="BS48" s="649"/>
      <c r="BT48" s="649"/>
      <c r="BU48" s="649"/>
      <c r="BV48" s="649"/>
      <c r="BW48" s="649"/>
      <c r="BX48" s="649"/>
      <c r="BY48" s="649"/>
      <c r="BZ48" s="649"/>
      <c r="CA48" s="649"/>
      <c r="CB48" s="649"/>
      <c r="CC48" s="649"/>
      <c r="CD48" s="649"/>
      <c r="CE48" s="649"/>
      <c r="CF48" s="649"/>
      <c r="CG48" s="649"/>
      <c r="CH48" s="649"/>
      <c r="CI48" s="649"/>
      <c r="CJ48" s="649"/>
    </row>
    <row r="49" spans="33:52" ht="17.25">
      <c r="AG49" s="62"/>
      <c r="AK49" s="4"/>
      <c r="AL49" s="4"/>
      <c r="AM49" s="4"/>
      <c r="AN49" s="4"/>
      <c r="AO49" s="4"/>
      <c r="AP49" s="4"/>
      <c r="AQ49" s="4"/>
      <c r="AR49" s="4"/>
      <c r="AS49" s="4"/>
      <c r="AT49" s="4"/>
      <c r="AU49" s="4"/>
      <c r="AV49" s="4"/>
      <c r="AW49" s="4"/>
      <c r="AX49" s="4"/>
      <c r="AY49" s="4"/>
      <c r="AZ49" s="4"/>
    </row>
    <row r="50" spans="33:52">
      <c r="AK50" s="4"/>
      <c r="AL50" s="4"/>
      <c r="AM50" s="4"/>
      <c r="AN50" s="4"/>
      <c r="AO50" s="4"/>
      <c r="AP50" s="4"/>
      <c r="AQ50" s="4"/>
      <c r="AR50" s="4"/>
      <c r="AS50" s="4"/>
      <c r="AT50" s="4"/>
      <c r="AU50" s="4"/>
      <c r="AV50" s="4"/>
      <c r="AW50" s="4"/>
      <c r="AX50" s="4"/>
      <c r="AY50" s="4"/>
      <c r="AZ50" s="4"/>
    </row>
    <row r="51" spans="33:52">
      <c r="AK51" s="4"/>
      <c r="AL51" s="4"/>
      <c r="AM51" s="4"/>
      <c r="AN51" s="4"/>
      <c r="AO51" s="4"/>
      <c r="AP51" s="4"/>
      <c r="AQ51" s="4"/>
      <c r="AR51" s="4"/>
      <c r="AS51" s="4"/>
      <c r="AT51" s="4"/>
      <c r="AU51" s="4"/>
      <c r="AV51" s="4"/>
      <c r="AW51" s="4"/>
      <c r="AX51" s="4"/>
      <c r="AY51" s="4"/>
      <c r="AZ51" s="4"/>
    </row>
    <row r="52" spans="33:52">
      <c r="AZ52" s="4"/>
    </row>
  </sheetData>
  <sheetProtection selectLockedCells="1" selectUnlockedCells="1"/>
  <mergeCells count="135">
    <mergeCell ref="AW5:AX7"/>
    <mergeCell ref="AY5:AZ7"/>
    <mergeCell ref="BO12:BS12"/>
    <mergeCell ref="BB11:BE12"/>
    <mergeCell ref="B16:AZ18"/>
    <mergeCell ref="AD7:AE7"/>
    <mergeCell ref="BN10:BZ10"/>
    <mergeCell ref="BA10:BM10"/>
    <mergeCell ref="BA8:BQ9"/>
    <mergeCell ref="BA7:BQ7"/>
    <mergeCell ref="BN13:BZ13"/>
    <mergeCell ref="A8:R8"/>
    <mergeCell ref="A9:R10"/>
    <mergeCell ref="X10:AJ10"/>
    <mergeCell ref="AE13:AI13"/>
    <mergeCell ref="Y13:AC13"/>
    <mergeCell ref="S10:W10"/>
    <mergeCell ref="Y8:AC8"/>
    <mergeCell ref="A11:R12"/>
    <mergeCell ref="A13:R15"/>
    <mergeCell ref="S14:W15"/>
    <mergeCell ref="S11:W12"/>
    <mergeCell ref="BF11:BF12"/>
    <mergeCell ref="BO11:BR11"/>
    <mergeCell ref="BT11:BU12"/>
    <mergeCell ref="BV11:BV12"/>
    <mergeCell ref="BW11:BX12"/>
    <mergeCell ref="BY11:BY12"/>
    <mergeCell ref="BA3:CJ3"/>
    <mergeCell ref="CE5:CF5"/>
    <mergeCell ref="CH5:CJ5"/>
    <mergeCell ref="CH8:CJ8"/>
    <mergeCell ref="CA7:CD9"/>
    <mergeCell ref="CA4:CD6"/>
    <mergeCell ref="CE8:CF8"/>
    <mergeCell ref="BR7:BZ7"/>
    <mergeCell ref="BR4:BY4"/>
    <mergeCell ref="BR8:BZ9"/>
    <mergeCell ref="BA5:BZ6"/>
    <mergeCell ref="C1:AJ1"/>
    <mergeCell ref="C2:AJ2"/>
    <mergeCell ref="A3:AZ3"/>
    <mergeCell ref="A4:R4"/>
    <mergeCell ref="X4:AJ4"/>
    <mergeCell ref="C5:D7"/>
    <mergeCell ref="E5:F7"/>
    <mergeCell ref="G5:H7"/>
    <mergeCell ref="Q5:R7"/>
    <mergeCell ref="I5:J7"/>
    <mergeCell ref="K5:L7"/>
    <mergeCell ref="M5:N7"/>
    <mergeCell ref="O5:P7"/>
    <mergeCell ref="Y6:AD6"/>
    <mergeCell ref="A5:B7"/>
    <mergeCell ref="AG7:AH7"/>
    <mergeCell ref="Y7:AB7"/>
    <mergeCell ref="AK4:AZ4"/>
    <mergeCell ref="AK5:AL7"/>
    <mergeCell ref="AM5:AN7"/>
    <mergeCell ref="AO5:AP7"/>
    <mergeCell ref="AQ5:AR7"/>
    <mergeCell ref="AS5:AT7"/>
    <mergeCell ref="AU5:AV7"/>
    <mergeCell ref="A19:B22"/>
    <mergeCell ref="C20:AZ21"/>
    <mergeCell ref="C19:AZ19"/>
    <mergeCell ref="AG22:AJ22"/>
    <mergeCell ref="BM28:BS36"/>
    <mergeCell ref="BM24:BZ24"/>
    <mergeCell ref="BU21:BZ23"/>
    <mergeCell ref="BA20:BT23"/>
    <mergeCell ref="BU20:BZ20"/>
    <mergeCell ref="BA28:BF28"/>
    <mergeCell ref="BG28:BL28"/>
    <mergeCell ref="BA29:BF39"/>
    <mergeCell ref="C22:E22"/>
    <mergeCell ref="B35:AZ38"/>
    <mergeCell ref="C23:AZ26"/>
    <mergeCell ref="AK22:AO22"/>
    <mergeCell ref="AQ22:AS22"/>
    <mergeCell ref="AU22:AZ22"/>
    <mergeCell ref="BA27:BL27"/>
    <mergeCell ref="BM27:BZ27"/>
    <mergeCell ref="BT28:BZ36"/>
    <mergeCell ref="BM25:BZ26"/>
    <mergeCell ref="BA25:BL26"/>
    <mergeCell ref="BN37:CI39"/>
    <mergeCell ref="G22:I22"/>
    <mergeCell ref="K22:N22"/>
    <mergeCell ref="CG10:CJ10"/>
    <mergeCell ref="CG13:CJ13"/>
    <mergeCell ref="CA13:CB13"/>
    <mergeCell ref="CC13:CF13"/>
    <mergeCell ref="CA10:CF10"/>
    <mergeCell ref="CA28:CJ36"/>
    <mergeCell ref="CA27:CJ27"/>
    <mergeCell ref="CA17:CJ18"/>
    <mergeCell ref="BO14:BR14"/>
    <mergeCell ref="BT14:BU15"/>
    <mergeCell ref="BV14:BV15"/>
    <mergeCell ref="BW14:BX15"/>
    <mergeCell ref="BY14:BY15"/>
    <mergeCell ref="BO15:BS15"/>
    <mergeCell ref="CA11:CB12"/>
    <mergeCell ref="CC11:CF12"/>
    <mergeCell ref="CA14:CB15"/>
    <mergeCell ref="CC14:CF15"/>
    <mergeCell ref="CG11:CJ12"/>
    <mergeCell ref="CG14:CJ15"/>
    <mergeCell ref="BB13:BF13"/>
    <mergeCell ref="BU19:BZ19"/>
    <mergeCell ref="CA43:CE43"/>
    <mergeCell ref="BA24:BL24"/>
    <mergeCell ref="CA16:CJ16"/>
    <mergeCell ref="BA16:BZ16"/>
    <mergeCell ref="BA17:BZ18"/>
    <mergeCell ref="A48:CJ48"/>
    <mergeCell ref="BG11:BH13"/>
    <mergeCell ref="BI11:BI13"/>
    <mergeCell ref="BJ11:BK13"/>
    <mergeCell ref="BL11:BL13"/>
    <mergeCell ref="CA20:CJ23"/>
    <mergeCell ref="CC25:CD26"/>
    <mergeCell ref="CG25:CH26"/>
    <mergeCell ref="CA24:CJ24"/>
    <mergeCell ref="CA25:CB26"/>
    <mergeCell ref="CE25:CF26"/>
    <mergeCell ref="CF43:CJ43"/>
    <mergeCell ref="CA19:CJ19"/>
    <mergeCell ref="CA42:CJ42"/>
    <mergeCell ref="CI25:CJ26"/>
    <mergeCell ref="BG29:BL39"/>
    <mergeCell ref="A23:B25"/>
    <mergeCell ref="A26:B26"/>
    <mergeCell ref="BA19:BT19"/>
  </mergeCells>
  <phoneticPr fontId="1"/>
  <printOptions horizontalCentered="1" verticalCentered="1"/>
  <pageMargins left="0.19685039370078741" right="0.19685039370078741" top="0.19685039370078741" bottom="0.19685039370078741" header="0.19685039370078741" footer="0.19685039370078741"/>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B1:BS64"/>
  <sheetViews>
    <sheetView view="pageBreakPreview" zoomScaleNormal="100" zoomScaleSheetLayoutView="100" workbookViewId="0">
      <selection activeCell="AS14" sqref="AS14"/>
    </sheetView>
  </sheetViews>
  <sheetFormatPr defaultColWidth="2.375" defaultRowHeight="15.75" customHeight="1"/>
  <cols>
    <col min="1" max="8" width="2.375" style="43"/>
    <col min="9" max="9" width="2.875" style="43" customWidth="1"/>
    <col min="10" max="13" width="2.375" style="43"/>
    <col min="14" max="15" width="2.5" style="43" customWidth="1"/>
    <col min="16" max="16" width="1.875" style="43" customWidth="1"/>
    <col min="17" max="18" width="3.125" style="43" customWidth="1"/>
    <col min="19" max="19" width="1.875" style="43" customWidth="1"/>
    <col min="20" max="20" width="2.5" style="43" customWidth="1"/>
    <col min="21" max="21" width="2.375" style="43"/>
    <col min="22" max="22" width="3.875" style="43" customWidth="1"/>
    <col min="23" max="23" width="1.875" style="43" customWidth="1"/>
    <col min="24" max="24" width="2.5" style="43" customWidth="1"/>
    <col min="25" max="30" width="2.375" style="43"/>
    <col min="31" max="39" width="2.5" style="43" customWidth="1"/>
    <col min="40" max="16384" width="2.375" style="43"/>
  </cols>
  <sheetData>
    <row r="1" spans="2:40" ht="7.5" customHeight="1">
      <c r="B1" s="63" t="s">
        <v>251</v>
      </c>
    </row>
    <row r="2" spans="2:40" ht="15.75" customHeight="1">
      <c r="AC2" s="1173" t="s">
        <v>252</v>
      </c>
      <c r="AD2" s="1173"/>
      <c r="AE2" s="1170"/>
      <c r="AF2" s="1170"/>
      <c r="AG2" s="43" t="s">
        <v>15</v>
      </c>
      <c r="AH2" s="1170"/>
      <c r="AI2" s="1170"/>
      <c r="AJ2" s="43" t="s">
        <v>16</v>
      </c>
      <c r="AK2" s="1170"/>
      <c r="AL2" s="1170"/>
      <c r="AM2" s="43" t="s">
        <v>17</v>
      </c>
    </row>
    <row r="3" spans="2:40" ht="15.75" customHeight="1">
      <c r="B3" s="1171" t="s">
        <v>253</v>
      </c>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1"/>
      <c r="AI3" s="1171"/>
      <c r="AJ3" s="1171"/>
      <c r="AK3" s="1171"/>
      <c r="AL3" s="1171"/>
      <c r="AM3" s="1171"/>
      <c r="AN3" s="44"/>
    </row>
    <row r="4" spans="2:40" ht="15.75" customHeight="1">
      <c r="B4" s="1171"/>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c r="AI4" s="1171"/>
      <c r="AJ4" s="1171"/>
      <c r="AK4" s="1171"/>
      <c r="AL4" s="1171"/>
      <c r="AM4" s="1171"/>
      <c r="AN4" s="44"/>
    </row>
    <row r="5" spans="2:40" ht="15.75" customHeight="1">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44"/>
    </row>
    <row r="6" spans="2:40" ht="15.75" customHeight="1">
      <c r="B6" s="45"/>
      <c r="C6" s="45"/>
      <c r="D6" s="45"/>
      <c r="E6" s="45"/>
      <c r="F6" s="45"/>
      <c r="G6" s="45"/>
      <c r="H6" s="45"/>
      <c r="I6" s="45"/>
      <c r="J6" s="45"/>
      <c r="K6" s="45"/>
      <c r="L6" s="45"/>
      <c r="M6" s="45"/>
      <c r="N6" s="45"/>
      <c r="O6" s="45"/>
      <c r="P6" s="45"/>
      <c r="Q6" s="45"/>
      <c r="R6" s="45"/>
      <c r="S6" s="45"/>
      <c r="T6" s="45"/>
      <c r="U6" s="45"/>
      <c r="V6" s="45"/>
      <c r="W6" s="45"/>
      <c r="X6" s="45"/>
      <c r="Y6" s="45"/>
      <c r="Z6" s="45"/>
      <c r="AA6" s="295" t="s">
        <v>254</v>
      </c>
      <c r="AB6" s="295"/>
      <c r="AC6" s="295"/>
      <c r="AD6" s="295"/>
      <c r="AE6" s="295"/>
      <c r="AF6" s="45"/>
      <c r="AG6" s="45"/>
      <c r="AH6" s="45"/>
      <c r="AI6" s="45"/>
      <c r="AJ6" s="45"/>
      <c r="AK6" s="45"/>
      <c r="AL6" s="45"/>
      <c r="AM6" s="45"/>
      <c r="AN6" s="37"/>
    </row>
    <row r="7" spans="2:40" ht="15.75" customHeight="1">
      <c r="B7" s="45"/>
      <c r="C7" s="45"/>
      <c r="D7" s="45"/>
      <c r="E7" s="45"/>
      <c r="F7" s="45"/>
      <c r="G7" s="45"/>
      <c r="H7" s="45"/>
      <c r="I7" s="45"/>
      <c r="J7" s="45"/>
      <c r="K7" s="45"/>
      <c r="L7" s="45"/>
      <c r="M7" s="45"/>
      <c r="N7" s="45"/>
      <c r="O7" s="45"/>
      <c r="P7" s="45"/>
      <c r="Q7" s="45"/>
      <c r="R7" s="45"/>
      <c r="S7" s="45"/>
      <c r="T7" s="45"/>
      <c r="U7" s="45"/>
      <c r="V7" s="45"/>
      <c r="W7" s="45"/>
      <c r="X7" s="45"/>
      <c r="Y7" s="45"/>
      <c r="Z7" s="45"/>
      <c r="AA7" s="1172"/>
      <c r="AB7" s="1172"/>
      <c r="AC7" s="1172"/>
      <c r="AD7" s="1172"/>
      <c r="AE7" s="1172"/>
      <c r="AF7" s="1172"/>
      <c r="AG7" s="1172"/>
      <c r="AH7" s="1172"/>
      <c r="AI7" s="1172"/>
      <c r="AJ7" s="1172"/>
      <c r="AK7" s="1172"/>
      <c r="AL7" s="1172"/>
      <c r="AM7" s="1172"/>
      <c r="AN7" s="37"/>
    </row>
    <row r="8" spans="2:40" ht="15.75" customHeight="1">
      <c r="B8" s="45"/>
      <c r="C8" s="45"/>
      <c r="D8" s="45"/>
      <c r="E8" s="45"/>
      <c r="F8" s="45"/>
      <c r="G8" s="45"/>
      <c r="H8" s="45"/>
      <c r="I8" s="45"/>
      <c r="J8" s="45"/>
      <c r="K8" s="45"/>
      <c r="L8" s="45"/>
      <c r="M8" s="45"/>
      <c r="N8" s="45"/>
      <c r="O8" s="45"/>
      <c r="P8" s="45"/>
      <c r="Q8" s="45"/>
      <c r="R8" s="45"/>
      <c r="S8" s="45"/>
      <c r="T8" s="45"/>
      <c r="U8" s="45"/>
      <c r="V8" s="45"/>
      <c r="W8" s="45"/>
      <c r="X8" s="45"/>
      <c r="Y8" s="45"/>
      <c r="Z8" s="45"/>
      <c r="AA8" s="1172"/>
      <c r="AB8" s="1172"/>
      <c r="AC8" s="1172"/>
      <c r="AD8" s="1172"/>
      <c r="AE8" s="1172"/>
      <c r="AF8" s="1172"/>
      <c r="AG8" s="1172"/>
      <c r="AH8" s="1172"/>
      <c r="AI8" s="1172"/>
      <c r="AJ8" s="1172"/>
      <c r="AK8" s="1172"/>
      <c r="AL8" s="1172"/>
      <c r="AM8" s="1172"/>
      <c r="AN8" s="37"/>
    </row>
    <row r="9" spans="2:40" ht="15.75" customHeight="1">
      <c r="B9" s="45"/>
      <c r="C9" s="45"/>
      <c r="D9" s="45"/>
      <c r="E9" s="45"/>
      <c r="F9" s="45"/>
      <c r="G9" s="45"/>
      <c r="H9" s="45"/>
      <c r="I9" s="45"/>
      <c r="J9" s="45"/>
      <c r="K9" s="45"/>
      <c r="L9" s="45"/>
      <c r="M9" s="45"/>
      <c r="N9" s="45"/>
      <c r="O9" s="45"/>
      <c r="P9" s="45"/>
      <c r="Q9" s="45"/>
      <c r="R9" s="45"/>
      <c r="S9" s="45"/>
      <c r="T9" s="45"/>
      <c r="U9" s="45"/>
      <c r="V9" s="45"/>
      <c r="W9" s="45"/>
      <c r="X9" s="45"/>
      <c r="Y9" s="45"/>
      <c r="Z9" s="45"/>
      <c r="AA9" s="1172"/>
      <c r="AB9" s="1172"/>
      <c r="AC9" s="1172"/>
      <c r="AD9" s="1172"/>
      <c r="AE9" s="1172"/>
      <c r="AF9" s="1172"/>
      <c r="AG9" s="1172"/>
      <c r="AH9" s="1172"/>
      <c r="AI9" s="1172"/>
      <c r="AJ9" s="1172"/>
      <c r="AK9" s="1172"/>
      <c r="AL9" s="1172"/>
      <c r="AM9" s="1172"/>
      <c r="AN9" s="37"/>
    </row>
    <row r="10" spans="2:40" ht="15.75" customHeight="1">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1174" t="s">
        <v>255</v>
      </c>
      <c r="AB10" s="1174"/>
      <c r="AC10" s="1174"/>
      <c r="AD10" s="1174"/>
      <c r="AE10" s="1174"/>
      <c r="AF10" s="1175"/>
      <c r="AG10" s="1175"/>
      <c r="AH10" s="1175"/>
      <c r="AI10" s="1175"/>
      <c r="AJ10" s="1175"/>
      <c r="AK10" s="1175"/>
      <c r="AL10" s="47" t="s">
        <v>247</v>
      </c>
      <c r="AM10" s="46"/>
      <c r="AN10" s="48"/>
    </row>
    <row r="11" spans="2:40" ht="15.75" customHeight="1">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5"/>
      <c r="AB11" s="45"/>
      <c r="AC11" s="45"/>
      <c r="AD11" s="45"/>
      <c r="AE11" s="45"/>
      <c r="AF11" s="45"/>
      <c r="AG11" s="45"/>
      <c r="AH11" s="45"/>
      <c r="AI11" s="45"/>
      <c r="AJ11" s="45"/>
      <c r="AK11" s="45"/>
      <c r="AL11" s="47"/>
      <c r="AM11" s="47"/>
    </row>
    <row r="12" spans="2:40" ht="15.75" customHeight="1">
      <c r="B12" s="1134" t="s">
        <v>256</v>
      </c>
      <c r="C12" s="1134"/>
      <c r="D12" s="1134"/>
      <c r="E12" s="1134"/>
      <c r="F12" s="1134"/>
      <c r="G12" s="1134"/>
      <c r="H12" s="1134"/>
      <c r="I12" s="1134"/>
      <c r="J12" s="1134"/>
      <c r="K12" s="1134"/>
      <c r="L12" s="1134"/>
      <c r="M12" s="1134"/>
      <c r="N12" s="1134"/>
      <c r="O12" s="1134"/>
      <c r="P12" s="1134"/>
      <c r="Q12" s="1134"/>
      <c r="R12" s="1134"/>
      <c r="S12" s="1134"/>
      <c r="T12" s="1134"/>
      <c r="U12" s="1134"/>
      <c r="V12" s="1134"/>
      <c r="W12" s="1134"/>
      <c r="X12" s="1134"/>
      <c r="Y12" s="1134"/>
      <c r="Z12" s="1134"/>
      <c r="AA12" s="1134"/>
      <c r="AB12" s="1134"/>
      <c r="AC12" s="1134"/>
      <c r="AD12" s="1134"/>
      <c r="AE12" s="1134"/>
      <c r="AF12" s="1134"/>
      <c r="AG12" s="1134"/>
      <c r="AH12" s="1134"/>
      <c r="AI12" s="1134"/>
      <c r="AJ12" s="1134"/>
      <c r="AK12" s="1134"/>
      <c r="AL12" s="1134"/>
      <c r="AM12" s="1134"/>
    </row>
    <row r="13" spans="2:40" ht="11.25" customHeight="1" thickBot="1">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row>
    <row r="14" spans="2:40" ht="15.75" customHeight="1">
      <c r="B14" s="1135" t="s">
        <v>257</v>
      </c>
      <c r="C14" s="1136"/>
      <c r="D14" s="1136"/>
      <c r="E14" s="1136"/>
      <c r="F14" s="1136"/>
      <c r="G14" s="1136"/>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6"/>
      <c r="AK14" s="1136"/>
      <c r="AL14" s="1136"/>
      <c r="AM14" s="1137"/>
    </row>
    <row r="15" spans="2:40" ht="15.75" customHeight="1">
      <c r="B15" s="1073"/>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746"/>
    </row>
    <row r="16" spans="2:40" ht="15.75" customHeight="1">
      <c r="B16" s="1179" t="s">
        <v>8</v>
      </c>
      <c r="C16" s="1151"/>
      <c r="D16" s="1151"/>
      <c r="E16" s="1151"/>
      <c r="F16" s="1151"/>
      <c r="G16" s="1151"/>
      <c r="H16" s="1151"/>
      <c r="I16" s="1151"/>
      <c r="J16" s="1052"/>
      <c r="K16" s="1052"/>
      <c r="L16" s="1052"/>
      <c r="M16" s="1052"/>
      <c r="N16" s="1052"/>
      <c r="O16" s="1052"/>
      <c r="P16" s="1052"/>
      <c r="Q16" s="1052"/>
      <c r="R16" s="1052"/>
      <c r="S16" s="1124"/>
      <c r="T16" s="1123" t="s">
        <v>258</v>
      </c>
      <c r="U16" s="1052"/>
      <c r="V16" s="1052"/>
      <c r="W16" s="1052"/>
      <c r="X16" s="47"/>
      <c r="Y16" s="49"/>
      <c r="Z16" s="1226" t="str">
        <f>指定登録依頼書①!Y6</f>
        <v/>
      </c>
      <c r="AA16" s="1226"/>
      <c r="AB16" s="1226"/>
      <c r="AC16" s="1226"/>
      <c r="AD16" s="1226"/>
      <c r="AE16" s="1226"/>
      <c r="AF16" s="47"/>
      <c r="AG16" s="47"/>
      <c r="AH16" s="47"/>
      <c r="AI16" s="47"/>
      <c r="AJ16" s="47"/>
      <c r="AK16" s="47"/>
      <c r="AL16" s="47"/>
      <c r="AM16" s="148"/>
    </row>
    <row r="17" spans="2:39" ht="15" customHeight="1">
      <c r="B17" s="1202" t="str">
        <f>指定登録依頼書①!A9</f>
        <v xml:space="preserve"> </v>
      </c>
      <c r="C17" s="1203"/>
      <c r="D17" s="1203"/>
      <c r="E17" s="1203"/>
      <c r="F17" s="1203"/>
      <c r="G17" s="1203"/>
      <c r="H17" s="1203"/>
      <c r="I17" s="1203"/>
      <c r="J17" s="1203"/>
      <c r="K17" s="1203"/>
      <c r="L17" s="1203"/>
      <c r="M17" s="1203"/>
      <c r="N17" s="1203"/>
      <c r="O17" s="1203"/>
      <c r="P17" s="1203"/>
      <c r="Q17" s="1203"/>
      <c r="R17" s="1203"/>
      <c r="S17" s="1204"/>
      <c r="T17" s="210"/>
      <c r="U17" s="59"/>
      <c r="V17" s="59"/>
      <c r="W17" s="59"/>
      <c r="X17" s="59"/>
      <c r="Y17" s="187"/>
      <c r="Z17" s="1176" t="str">
        <f>指定登録依頼書①!X7</f>
        <v xml:space="preserve"> </v>
      </c>
      <c r="AA17" s="1176"/>
      <c r="AB17" s="1176"/>
      <c r="AC17" s="1176"/>
      <c r="AD17" s="47" t="s">
        <v>15</v>
      </c>
      <c r="AE17" s="1148" t="str">
        <f>指定登録依頼書①!AD7</f>
        <v/>
      </c>
      <c r="AF17" s="1148"/>
      <c r="AG17" s="47" t="s">
        <v>16</v>
      </c>
      <c r="AH17" s="1176" t="str">
        <f>指定登録依頼書①!AG7</f>
        <v/>
      </c>
      <c r="AI17" s="1176"/>
      <c r="AJ17" s="47" t="s">
        <v>17</v>
      </c>
      <c r="AK17" s="59"/>
      <c r="AL17" s="59"/>
      <c r="AM17" s="211"/>
    </row>
    <row r="18" spans="2:39" ht="13.5" customHeight="1">
      <c r="B18" s="1205"/>
      <c r="C18" s="1206"/>
      <c r="D18" s="1206"/>
      <c r="E18" s="1206"/>
      <c r="F18" s="1206"/>
      <c r="G18" s="1206"/>
      <c r="H18" s="1206"/>
      <c r="I18" s="1206"/>
      <c r="J18" s="1206"/>
      <c r="K18" s="1206"/>
      <c r="L18" s="1206"/>
      <c r="M18" s="1206"/>
      <c r="N18" s="1206"/>
      <c r="O18" s="1206"/>
      <c r="P18" s="1206"/>
      <c r="Q18" s="1206"/>
      <c r="R18" s="1206"/>
      <c r="S18" s="1207"/>
      <c r="T18" s="149"/>
      <c r="U18" s="150"/>
      <c r="V18" s="150"/>
      <c r="W18" s="150"/>
      <c r="X18" s="150"/>
      <c r="Y18" s="151"/>
      <c r="Z18" s="1208" t="str">
        <f>指定登録依頼書①!Y8</f>
        <v/>
      </c>
      <c r="AA18" s="1208"/>
      <c r="AB18" s="1208"/>
      <c r="AC18" s="1208"/>
      <c r="AD18" s="1208"/>
      <c r="AE18" s="215"/>
      <c r="AF18" s="215"/>
      <c r="AG18" s="215"/>
      <c r="AH18" s="215"/>
      <c r="AI18" s="215"/>
      <c r="AJ18" s="215"/>
      <c r="AK18" s="150"/>
      <c r="AL18" s="150"/>
      <c r="AM18" s="152"/>
    </row>
    <row r="19" spans="2:39" ht="15.75" customHeight="1">
      <c r="B19" s="1179" t="s">
        <v>7</v>
      </c>
      <c r="C19" s="1151"/>
      <c r="D19" s="1151"/>
      <c r="E19" s="1151"/>
      <c r="F19" s="1151"/>
      <c r="G19" s="1151"/>
      <c r="H19" s="1151"/>
      <c r="I19" s="1151"/>
      <c r="J19" s="1151"/>
      <c r="K19" s="1151"/>
      <c r="L19" s="1151"/>
      <c r="M19" s="1151"/>
      <c r="N19" s="1151"/>
      <c r="O19" s="1151"/>
      <c r="P19" s="1151"/>
      <c r="Q19" s="1151"/>
      <c r="R19" s="1151"/>
      <c r="S19" s="1152"/>
      <c r="T19" s="1150" t="s">
        <v>259</v>
      </c>
      <c r="U19" s="1151"/>
      <c r="V19" s="1151"/>
      <c r="W19" s="1151"/>
      <c r="X19" s="1151"/>
      <c r="Y19" s="1152"/>
      <c r="Z19" s="1150" t="s">
        <v>260</v>
      </c>
      <c r="AA19" s="1151"/>
      <c r="AB19" s="1151"/>
      <c r="AC19" s="1151"/>
      <c r="AD19" s="1151"/>
      <c r="AE19" s="1151"/>
      <c r="AF19" s="1151"/>
      <c r="AG19" s="1151"/>
      <c r="AH19" s="1151"/>
      <c r="AI19" s="1151"/>
      <c r="AJ19" s="1151"/>
      <c r="AK19" s="1151"/>
      <c r="AL19" s="1151"/>
      <c r="AM19" s="1153"/>
    </row>
    <row r="20" spans="2:39" ht="15.75" customHeight="1">
      <c r="B20" s="1161" t="str">
        <f>指定登録依頼書①!A13</f>
        <v/>
      </c>
      <c r="C20" s="1162"/>
      <c r="D20" s="1162"/>
      <c r="E20" s="1162"/>
      <c r="F20" s="1162"/>
      <c r="G20" s="1162"/>
      <c r="H20" s="1162"/>
      <c r="I20" s="1162"/>
      <c r="J20" s="1162"/>
      <c r="K20" s="1162"/>
      <c r="L20" s="1162"/>
      <c r="M20" s="1162"/>
      <c r="N20" s="1162"/>
      <c r="O20" s="1162"/>
      <c r="P20" s="1162"/>
      <c r="Q20" s="1162"/>
      <c r="R20" s="1162"/>
      <c r="S20" s="1163"/>
      <c r="T20" s="153"/>
      <c r="U20" s="594" t="str">
        <f>IF(入力シート!AA8,"■","□")</f>
        <v>□</v>
      </c>
      <c r="V20" s="594"/>
      <c r="W20" s="47" t="s">
        <v>261</v>
      </c>
      <c r="X20" s="47"/>
      <c r="Y20" s="154"/>
      <c r="Z20" s="153"/>
      <c r="AA20" s="594" t="str">
        <f>IF(入力シート!AA11,"■","□")</f>
        <v>□</v>
      </c>
      <c r="AB20" s="1177" t="s">
        <v>262</v>
      </c>
      <c r="AC20" s="1177"/>
      <c r="AD20" s="1177"/>
      <c r="AE20" s="47"/>
      <c r="AF20" s="47"/>
      <c r="AG20" s="594" t="str">
        <f>IF(入力シート!AB11,"■","□")</f>
        <v>□</v>
      </c>
      <c r="AH20" s="1177" t="s">
        <v>263</v>
      </c>
      <c r="AI20" s="1177"/>
      <c r="AJ20" s="1177"/>
      <c r="AK20" s="47"/>
      <c r="AL20" s="47"/>
      <c r="AM20" s="148"/>
    </row>
    <row r="21" spans="2:39" ht="15.75" customHeight="1">
      <c r="B21" s="1161"/>
      <c r="C21" s="1162"/>
      <c r="D21" s="1162"/>
      <c r="E21" s="1162"/>
      <c r="F21" s="1162"/>
      <c r="G21" s="1162"/>
      <c r="H21" s="1162"/>
      <c r="I21" s="1162"/>
      <c r="J21" s="1162"/>
      <c r="K21" s="1162"/>
      <c r="L21" s="1162"/>
      <c r="M21" s="1162"/>
      <c r="N21" s="1162"/>
      <c r="O21" s="1162"/>
      <c r="P21" s="1162"/>
      <c r="Q21" s="1162"/>
      <c r="R21" s="1162"/>
      <c r="S21" s="1163"/>
      <c r="T21" s="153"/>
      <c r="U21" s="597" t="str">
        <f>IF(入力シート!AB8,"■","□")</f>
        <v>□</v>
      </c>
      <c r="V21" s="597"/>
      <c r="W21" s="47" t="s">
        <v>264</v>
      </c>
      <c r="X21" s="47"/>
      <c r="Y21" s="154"/>
      <c r="Z21" s="153"/>
      <c r="AA21" s="597"/>
      <c r="AB21" s="1178"/>
      <c r="AC21" s="1178"/>
      <c r="AD21" s="1178"/>
      <c r="AE21" s="47"/>
      <c r="AF21" s="47"/>
      <c r="AG21" s="597"/>
      <c r="AH21" s="1178"/>
      <c r="AI21" s="1178"/>
      <c r="AJ21" s="1178"/>
      <c r="AK21" s="47"/>
      <c r="AL21" s="47"/>
      <c r="AM21" s="148"/>
    </row>
    <row r="22" spans="2:39" ht="18.75" customHeight="1" thickBot="1">
      <c r="B22" s="1164"/>
      <c r="C22" s="1165"/>
      <c r="D22" s="1165"/>
      <c r="E22" s="1165"/>
      <c r="F22" s="1165"/>
      <c r="G22" s="1165"/>
      <c r="H22" s="1165"/>
      <c r="I22" s="1165"/>
      <c r="J22" s="1165"/>
      <c r="K22" s="1165"/>
      <c r="L22" s="1165"/>
      <c r="M22" s="1165"/>
      <c r="N22" s="1165"/>
      <c r="O22" s="1165"/>
      <c r="P22" s="1165"/>
      <c r="Q22" s="1165"/>
      <c r="R22" s="1165"/>
      <c r="S22" s="1166"/>
      <c r="T22" s="1167" t="s">
        <v>265</v>
      </c>
      <c r="U22" s="1168"/>
      <c r="V22" s="1168"/>
      <c r="W22" s="1168"/>
      <c r="X22" s="1168"/>
      <c r="Y22" s="1169"/>
      <c r="Z22" s="155" t="str">
        <f>IF(入力シート!AA5,"□","■")</f>
        <v>□</v>
      </c>
      <c r="AA22" s="156" t="s">
        <v>266</v>
      </c>
      <c r="AB22" s="157"/>
      <c r="AC22" s="155" t="str">
        <f>IF(入力シート!AA5,"■","□")</f>
        <v>■</v>
      </c>
      <c r="AD22" s="158" t="s">
        <v>267</v>
      </c>
      <c r="AE22" s="159" t="str">
        <f>IF(入力シート!$AA5,"",入力シート!G5)</f>
        <v/>
      </c>
      <c r="AF22" s="160" t="str">
        <f>IF(入力シート!$AA$5,"",入力シート!H5)</f>
        <v/>
      </c>
      <c r="AG22" s="161" t="s">
        <v>268</v>
      </c>
      <c r="AH22" s="160" t="str">
        <f>IF(入力シート!$AA$5,"",入力シート!J5)</f>
        <v/>
      </c>
      <c r="AI22" s="160" t="str">
        <f>IF(入力シート!$AA$5,"",入力シート!K5)</f>
        <v/>
      </c>
      <c r="AJ22" s="160" t="str">
        <f>IF(入力シート!$AA$5,"",入力シート!L5)</f>
        <v/>
      </c>
      <c r="AK22" s="160" t="str">
        <f>IF(入力シート!$AA$5,"",入力シート!M5)</f>
        <v/>
      </c>
      <c r="AL22" s="160" t="str">
        <f>IF(入力シート!$AA$5,"",入力シート!N5)</f>
        <v/>
      </c>
      <c r="AM22" s="162" t="str">
        <f>IF(入力シート!$AA$5,"",入力シート!O5)</f>
        <v/>
      </c>
    </row>
    <row r="23" spans="2:39" ht="13.5" customHeight="1" thickTop="1">
      <c r="B23" s="1070" t="s">
        <v>269</v>
      </c>
      <c r="C23" s="1071"/>
      <c r="D23" s="1071"/>
      <c r="E23" s="1071"/>
      <c r="F23" s="1071"/>
      <c r="G23" s="1071"/>
      <c r="H23" s="1071"/>
      <c r="I23" s="1071"/>
      <c r="J23" s="1071"/>
      <c r="K23" s="1071"/>
      <c r="L23" s="1071"/>
      <c r="M23" s="1071"/>
      <c r="N23" s="1071"/>
      <c r="O23" s="1071"/>
      <c r="P23" s="1071"/>
      <c r="Q23" s="1071"/>
      <c r="R23" s="1071"/>
      <c r="S23" s="1071"/>
      <c r="T23" s="1071"/>
      <c r="U23" s="1071"/>
      <c r="V23" s="1071"/>
      <c r="W23" s="1071"/>
      <c r="X23" s="1071"/>
      <c r="Y23" s="1071"/>
      <c r="Z23" s="1071"/>
      <c r="AA23" s="1071"/>
      <c r="AB23" s="1071"/>
      <c r="AC23" s="1071"/>
      <c r="AD23" s="1071"/>
      <c r="AE23" s="1071"/>
      <c r="AF23" s="1071"/>
      <c r="AG23" s="1071"/>
      <c r="AH23" s="1071"/>
      <c r="AI23" s="1071"/>
      <c r="AJ23" s="1071"/>
      <c r="AK23" s="1071"/>
      <c r="AL23" s="1071"/>
      <c r="AM23" s="1076"/>
    </row>
    <row r="24" spans="2:39" ht="13.5" customHeight="1">
      <c r="B24" s="1073"/>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746"/>
    </row>
    <row r="25" spans="2:39" s="4" customFormat="1" ht="18.75" customHeight="1">
      <c r="B25" s="1230" t="s">
        <v>270</v>
      </c>
      <c r="C25" s="1231"/>
      <c r="D25" s="1231"/>
      <c r="E25" s="1231"/>
      <c r="F25" s="1231"/>
      <c r="G25" s="1231"/>
      <c r="H25" s="1231"/>
      <c r="I25" s="1231"/>
      <c r="J25" s="1231"/>
      <c r="K25" s="1231"/>
      <c r="L25" s="1231"/>
      <c r="M25" s="1232"/>
      <c r="N25" s="1109" t="s">
        <v>271</v>
      </c>
      <c r="O25" s="1107"/>
      <c r="P25" s="1107"/>
      <c r="Q25" s="1107"/>
      <c r="R25" s="1107"/>
      <c r="S25" s="1107"/>
      <c r="T25" s="1107"/>
      <c r="U25" s="1107"/>
      <c r="V25" s="1107"/>
      <c r="W25" s="1107"/>
      <c r="X25" s="1108"/>
      <c r="Y25" s="1123" t="s">
        <v>64</v>
      </c>
      <c r="Z25" s="1052"/>
      <c r="AA25" s="1052"/>
      <c r="AB25" s="1052"/>
      <c r="AC25" s="1052"/>
      <c r="AD25" s="1052"/>
      <c r="AE25" s="1052"/>
      <c r="AF25" s="1052"/>
      <c r="AG25" s="1052"/>
      <c r="AH25" s="1124"/>
      <c r="AI25" s="1195" t="s">
        <v>272</v>
      </c>
      <c r="AJ25" s="1196"/>
      <c r="AK25" s="1196"/>
      <c r="AL25" s="1196"/>
      <c r="AM25" s="1197"/>
    </row>
    <row r="26" spans="2:39" s="4" customFormat="1" ht="7.5" customHeight="1">
      <c r="B26" s="1106" t="s">
        <v>273</v>
      </c>
      <c r="C26" s="1107"/>
      <c r="D26" s="1107"/>
      <c r="E26" s="1107"/>
      <c r="F26" s="1107"/>
      <c r="G26" s="1108"/>
      <c r="H26" s="1109" t="s">
        <v>274</v>
      </c>
      <c r="I26" s="1107"/>
      <c r="J26" s="1107"/>
      <c r="K26" s="1107"/>
      <c r="L26" s="1107"/>
      <c r="M26" s="1108"/>
      <c r="N26" s="1097" t="s">
        <v>275</v>
      </c>
      <c r="O26" s="1098"/>
      <c r="P26" s="1098"/>
      <c r="Q26" s="1159" t="s">
        <v>54</v>
      </c>
      <c r="R26" s="1159"/>
      <c r="S26" s="1159"/>
      <c r="T26" s="1159"/>
      <c r="U26" s="1110" t="s">
        <v>187</v>
      </c>
      <c r="V26" s="1110"/>
      <c r="W26" s="1110"/>
      <c r="X26" s="1110"/>
      <c r="Y26" s="1233"/>
      <c r="Z26" s="1053"/>
      <c r="AA26" s="1053"/>
      <c r="AB26" s="1053"/>
      <c r="AC26" s="1053"/>
      <c r="AD26" s="1053"/>
      <c r="AE26" s="1053"/>
      <c r="AF26" s="1053"/>
      <c r="AG26" s="1053"/>
      <c r="AH26" s="1234"/>
      <c r="AI26" s="1198"/>
      <c r="AJ26" s="1199"/>
      <c r="AK26" s="1199"/>
      <c r="AL26" s="1199"/>
      <c r="AM26" s="1200"/>
    </row>
    <row r="27" spans="2:39" s="4" customFormat="1" ht="21" customHeight="1">
      <c r="B27" s="1106"/>
      <c r="C27" s="1107"/>
      <c r="D27" s="1107"/>
      <c r="E27" s="1107"/>
      <c r="F27" s="1107"/>
      <c r="G27" s="1108"/>
      <c r="H27" s="1109"/>
      <c r="I27" s="1107"/>
      <c r="J27" s="1107"/>
      <c r="K27" s="1107"/>
      <c r="L27" s="1107"/>
      <c r="M27" s="1108"/>
      <c r="N27" s="1103"/>
      <c r="O27" s="1104"/>
      <c r="P27" s="1104"/>
      <c r="Q27" s="1160"/>
      <c r="R27" s="1160"/>
      <c r="S27" s="1160"/>
      <c r="T27" s="1160"/>
      <c r="U27" s="1111"/>
      <c r="V27" s="1111"/>
      <c r="W27" s="1111"/>
      <c r="X27" s="1111"/>
      <c r="Y27" s="1125"/>
      <c r="Z27" s="1126"/>
      <c r="AA27" s="1126"/>
      <c r="AB27" s="1126"/>
      <c r="AC27" s="1126"/>
      <c r="AD27" s="1126"/>
      <c r="AE27" s="1126"/>
      <c r="AF27" s="1126"/>
      <c r="AG27" s="1126"/>
      <c r="AH27" s="1127"/>
      <c r="AI27" s="1154" t="s">
        <v>276</v>
      </c>
      <c r="AJ27" s="1155"/>
      <c r="AK27" s="1155"/>
      <c r="AL27" s="1155"/>
      <c r="AM27" s="1156"/>
    </row>
    <row r="28" spans="2:39" s="4" customFormat="1" ht="15.75" customHeight="1">
      <c r="B28" s="1143" t="str">
        <f>指定登録依頼書①!C30</f>
        <v>昭和</v>
      </c>
      <c r="C28" s="1052"/>
      <c r="D28" s="678" t="str">
        <f>指定登録依頼書①!E30</f>
        <v/>
      </c>
      <c r="E28" s="678"/>
      <c r="F28" s="1052" t="s">
        <v>277</v>
      </c>
      <c r="G28" s="1124"/>
      <c r="H28" s="1227" t="str">
        <f>指定登録依頼書①!J30</f>
        <v/>
      </c>
      <c r="I28" s="1228"/>
      <c r="J28" s="1228"/>
      <c r="K28" s="1082" t="s">
        <v>42</v>
      </c>
      <c r="L28" s="1082"/>
      <c r="M28" s="208"/>
      <c r="N28" s="1090" t="str">
        <f>指定登録依頼書①!Q30</f>
        <v/>
      </c>
      <c r="O28" s="1091"/>
      <c r="P28" s="242" t="s">
        <v>55</v>
      </c>
      <c r="Q28" s="759" t="str">
        <f>指定登録依頼書①!U30</f>
        <v/>
      </c>
      <c r="R28" s="760"/>
      <c r="S28" s="1119" t="s">
        <v>195</v>
      </c>
      <c r="T28" s="1120"/>
      <c r="U28" s="759" t="str">
        <f>指定登録依頼書①!Z30</f>
        <v/>
      </c>
      <c r="V28" s="760"/>
      <c r="W28" s="1119" t="s">
        <v>195</v>
      </c>
      <c r="X28" s="1120"/>
      <c r="Y28" s="1123" t="s">
        <v>194</v>
      </c>
      <c r="Z28" s="1052"/>
      <c r="AA28" s="1052"/>
      <c r="AB28" s="1052"/>
      <c r="AC28" s="1124"/>
      <c r="AD28" s="759" t="str">
        <f>指定登録依頼書①!AK30</f>
        <v/>
      </c>
      <c r="AE28" s="760"/>
      <c r="AF28" s="760"/>
      <c r="AG28" s="1085" t="s">
        <v>195</v>
      </c>
      <c r="AH28" s="1086"/>
      <c r="AI28" s="881" t="str">
        <f>指定登録依頼書①!AS30</f>
        <v/>
      </c>
      <c r="AJ28" s="882"/>
      <c r="AK28" s="882"/>
      <c r="AL28" s="1144" t="s">
        <v>193</v>
      </c>
      <c r="AM28" s="1145"/>
    </row>
    <row r="29" spans="2:39" s="4" customFormat="1" ht="15.75" customHeight="1">
      <c r="B29" s="1149" t="s">
        <v>278</v>
      </c>
      <c r="C29" s="1126"/>
      <c r="D29" s="1126"/>
      <c r="E29" s="1126"/>
      <c r="F29" s="1126"/>
      <c r="G29" s="1127"/>
      <c r="H29" s="626" t="str">
        <f>指定登録依頼書①!J31</f>
        <v/>
      </c>
      <c r="I29" s="627"/>
      <c r="J29" s="627"/>
      <c r="K29" s="50"/>
      <c r="L29" s="50"/>
      <c r="M29" s="209" t="s">
        <v>198</v>
      </c>
      <c r="N29" s="626" t="str">
        <f>指定登録依頼書①!Q31</f>
        <v/>
      </c>
      <c r="O29" s="627"/>
      <c r="P29" s="627"/>
      <c r="Q29" s="761"/>
      <c r="R29" s="762"/>
      <c r="S29" s="1121"/>
      <c r="T29" s="1122"/>
      <c r="U29" s="761"/>
      <c r="V29" s="762"/>
      <c r="W29" s="1121"/>
      <c r="X29" s="1122"/>
      <c r="Y29" s="1125"/>
      <c r="Z29" s="1126"/>
      <c r="AA29" s="1126"/>
      <c r="AB29" s="1126"/>
      <c r="AC29" s="1127"/>
      <c r="AD29" s="163" t="s">
        <v>279</v>
      </c>
      <c r="AE29" s="1089" t="str">
        <f>指定登録依頼書①!AM31</f>
        <v/>
      </c>
      <c r="AF29" s="1089"/>
      <c r="AG29" s="1126" t="s">
        <v>280</v>
      </c>
      <c r="AH29" s="1127"/>
      <c r="AI29" s="883"/>
      <c r="AJ29" s="880"/>
      <c r="AK29" s="880"/>
      <c r="AL29" s="1146"/>
      <c r="AM29" s="1147"/>
    </row>
    <row r="30" spans="2:39" s="4" customFormat="1" ht="15.75" customHeight="1">
      <c r="B30" s="1143" t="s">
        <v>281</v>
      </c>
      <c r="C30" s="1052"/>
      <c r="D30" s="1052"/>
      <c r="E30" s="1052"/>
      <c r="F30" s="1052"/>
      <c r="G30" s="1124"/>
      <c r="H30" s="1128" t="s">
        <v>282</v>
      </c>
      <c r="I30" s="1129"/>
      <c r="J30" s="1129"/>
      <c r="K30" s="1129"/>
      <c r="L30" s="1129"/>
      <c r="M30" s="1130"/>
      <c r="N30" s="1090" t="str">
        <f>指定登録依頼書①!Q32</f>
        <v/>
      </c>
      <c r="O30" s="1091"/>
      <c r="P30" s="241" t="s">
        <v>55</v>
      </c>
      <c r="Q30" s="759" t="str">
        <f>指定登録依頼書①!U32</f>
        <v/>
      </c>
      <c r="R30" s="760"/>
      <c r="S30" s="1119" t="s">
        <v>195</v>
      </c>
      <c r="T30" s="1120"/>
      <c r="U30" s="759" t="str">
        <f>指定登録依頼書①!Z32</f>
        <v/>
      </c>
      <c r="V30" s="760"/>
      <c r="W30" s="1119" t="s">
        <v>195</v>
      </c>
      <c r="X30" s="1120"/>
      <c r="Y30" s="1131" t="s">
        <v>68</v>
      </c>
      <c r="Z30" s="1123" t="s">
        <v>283</v>
      </c>
      <c r="AA30" s="1052"/>
      <c r="AB30" s="1052"/>
      <c r="AC30" s="1124"/>
      <c r="AD30" s="759" t="str">
        <f>指定登録依頼書①!AK32</f>
        <v/>
      </c>
      <c r="AE30" s="760"/>
      <c r="AF30" s="760"/>
      <c r="AG30" s="1085" t="s">
        <v>195</v>
      </c>
      <c r="AH30" s="1086"/>
      <c r="AI30" s="1097" t="s">
        <v>284</v>
      </c>
      <c r="AJ30" s="1098"/>
      <c r="AK30" s="1098"/>
      <c r="AL30" s="1098"/>
      <c r="AM30" s="1099"/>
    </row>
    <row r="31" spans="2:39" s="4" customFormat="1" ht="15.75" customHeight="1">
      <c r="B31" s="164"/>
      <c r="C31" s="47"/>
      <c r="D31" s="47"/>
      <c r="E31" s="47"/>
      <c r="F31" s="47"/>
      <c r="G31" s="165"/>
      <c r="H31" s="153"/>
      <c r="I31" s="47"/>
      <c r="J31" s="47"/>
      <c r="K31" s="47"/>
      <c r="L31" s="47"/>
      <c r="M31" s="154"/>
      <c r="N31" s="626" t="str">
        <f>指定登録依頼書①!Q33</f>
        <v/>
      </c>
      <c r="O31" s="627"/>
      <c r="P31" s="627"/>
      <c r="Q31" s="761"/>
      <c r="R31" s="762"/>
      <c r="S31" s="1121"/>
      <c r="T31" s="1122"/>
      <c r="U31" s="761"/>
      <c r="V31" s="762"/>
      <c r="W31" s="1121"/>
      <c r="X31" s="1122"/>
      <c r="Y31" s="1132"/>
      <c r="Z31" s="1125"/>
      <c r="AA31" s="1126"/>
      <c r="AB31" s="1126"/>
      <c r="AC31" s="1127"/>
      <c r="AD31" s="761"/>
      <c r="AE31" s="762"/>
      <c r="AF31" s="762"/>
      <c r="AG31" s="1087"/>
      <c r="AH31" s="1088"/>
      <c r="AI31" s="1100"/>
      <c r="AJ31" s="1101"/>
      <c r="AK31" s="1101"/>
      <c r="AL31" s="1101"/>
      <c r="AM31" s="1102"/>
    </row>
    <row r="32" spans="2:39" s="4" customFormat="1" ht="15.75" customHeight="1">
      <c r="B32" s="1229" t="str">
        <f>指定登録依頼書①!C33</f>
        <v/>
      </c>
      <c r="C32" s="663"/>
      <c r="D32" s="663"/>
      <c r="E32" s="663"/>
      <c r="F32" s="1141" t="s">
        <v>201</v>
      </c>
      <c r="G32" s="1142"/>
      <c r="H32" s="632" t="str">
        <f>指定登録依頼書①!J33</f>
        <v/>
      </c>
      <c r="I32" s="633"/>
      <c r="J32" s="633"/>
      <c r="K32" s="633"/>
      <c r="L32" s="1138" t="s">
        <v>193</v>
      </c>
      <c r="M32" s="1139"/>
      <c r="N32" s="1090" t="str">
        <f>指定登録依頼書①!Q34</f>
        <v/>
      </c>
      <c r="O32" s="1091"/>
      <c r="P32" s="243" t="s">
        <v>55</v>
      </c>
      <c r="Q32" s="759" t="str">
        <f>指定登録依頼書①!U34</f>
        <v/>
      </c>
      <c r="R32" s="760"/>
      <c r="S32" s="1119" t="s">
        <v>195</v>
      </c>
      <c r="T32" s="1120"/>
      <c r="U32" s="759" t="str">
        <f>指定登録依頼書①!Z34</f>
        <v/>
      </c>
      <c r="V32" s="760"/>
      <c r="W32" s="1119" t="s">
        <v>195</v>
      </c>
      <c r="X32" s="1120"/>
      <c r="Y32" s="1132"/>
      <c r="Z32" s="1123" t="s">
        <v>71</v>
      </c>
      <c r="AA32" s="1052"/>
      <c r="AB32" s="1052"/>
      <c r="AC32" s="1124"/>
      <c r="AD32" s="759" t="str">
        <f>指定登録依頼書①!AK34</f>
        <v/>
      </c>
      <c r="AE32" s="760"/>
      <c r="AF32" s="760"/>
      <c r="AG32" s="1085" t="s">
        <v>195</v>
      </c>
      <c r="AH32" s="1086"/>
      <c r="AI32" s="1100"/>
      <c r="AJ32" s="1101"/>
      <c r="AK32" s="1101"/>
      <c r="AL32" s="1101"/>
      <c r="AM32" s="1102"/>
    </row>
    <row r="33" spans="2:39" s="4" customFormat="1" ht="15.75" customHeight="1">
      <c r="B33" s="1229"/>
      <c r="C33" s="663"/>
      <c r="D33" s="663"/>
      <c r="E33" s="663"/>
      <c r="F33" s="1141"/>
      <c r="G33" s="1142"/>
      <c r="H33" s="632"/>
      <c r="I33" s="633"/>
      <c r="J33" s="633"/>
      <c r="K33" s="633"/>
      <c r="L33" s="1138"/>
      <c r="M33" s="1139"/>
      <c r="N33" s="626" t="str">
        <f>指定登録依頼書①!Q35</f>
        <v/>
      </c>
      <c r="O33" s="627"/>
      <c r="P33" s="627"/>
      <c r="Q33" s="761"/>
      <c r="R33" s="762"/>
      <c r="S33" s="1121"/>
      <c r="T33" s="1122"/>
      <c r="U33" s="761"/>
      <c r="V33" s="762"/>
      <c r="W33" s="1121"/>
      <c r="X33" s="1122"/>
      <c r="Y33" s="1132"/>
      <c r="Z33" s="1125"/>
      <c r="AA33" s="1126"/>
      <c r="AB33" s="1126"/>
      <c r="AC33" s="1127"/>
      <c r="AD33" s="761"/>
      <c r="AE33" s="762"/>
      <c r="AF33" s="762"/>
      <c r="AG33" s="1087"/>
      <c r="AH33" s="1088"/>
      <c r="AI33" s="1103"/>
      <c r="AJ33" s="1104"/>
      <c r="AK33" s="1104"/>
      <c r="AL33" s="1104"/>
      <c r="AM33" s="1105"/>
    </row>
    <row r="34" spans="2:39" s="4" customFormat="1" ht="15.75" customHeight="1">
      <c r="B34" s="166" t="s">
        <v>46</v>
      </c>
      <c r="C34" s="1140" t="str">
        <f>指定登録依頼書①!D35</f>
        <v/>
      </c>
      <c r="D34" s="1140"/>
      <c r="E34" s="1140"/>
      <c r="F34" s="1138" t="s">
        <v>285</v>
      </c>
      <c r="G34" s="1139"/>
      <c r="H34" s="167" t="s">
        <v>46</v>
      </c>
      <c r="I34" s="1140" t="str">
        <f>指定登録依頼書①!K35</f>
        <v/>
      </c>
      <c r="J34" s="1140"/>
      <c r="K34" s="1140"/>
      <c r="L34" s="1138" t="s">
        <v>285</v>
      </c>
      <c r="M34" s="1139"/>
      <c r="N34" s="1090" t="str">
        <f>指定登録依頼書①!Q36</f>
        <v/>
      </c>
      <c r="O34" s="1091"/>
      <c r="P34" s="243" t="s">
        <v>55</v>
      </c>
      <c r="Q34" s="759" t="str">
        <f>指定登録依頼書①!U36</f>
        <v/>
      </c>
      <c r="R34" s="760"/>
      <c r="S34" s="1119" t="s">
        <v>195</v>
      </c>
      <c r="T34" s="1120"/>
      <c r="U34" s="759" t="str">
        <f>指定登録依頼書①!Z36</f>
        <v/>
      </c>
      <c r="V34" s="760"/>
      <c r="W34" s="1119" t="s">
        <v>195</v>
      </c>
      <c r="X34" s="1120"/>
      <c r="Y34" s="1132"/>
      <c r="Z34" s="1128" t="s">
        <v>72</v>
      </c>
      <c r="AA34" s="1129"/>
      <c r="AB34" s="1129"/>
      <c r="AC34" s="1130"/>
      <c r="AD34" s="759" t="str">
        <f>指定登録依頼書①!AK36</f>
        <v/>
      </c>
      <c r="AE34" s="760"/>
      <c r="AF34" s="760"/>
      <c r="AG34" s="1085" t="s">
        <v>195</v>
      </c>
      <c r="AH34" s="1086"/>
      <c r="AI34" s="1115" t="s">
        <v>286</v>
      </c>
      <c r="AJ34" s="1116"/>
      <c r="AK34" s="1157" t="str">
        <f>指定登録依頼書①!AV36</f>
        <v>□ 有</v>
      </c>
      <c r="AL34" s="1082"/>
      <c r="AM34" s="1158"/>
    </row>
    <row r="35" spans="2:39" s="4" customFormat="1" ht="15.75" customHeight="1">
      <c r="B35" s="164"/>
      <c r="C35" s="47"/>
      <c r="D35" s="47"/>
      <c r="E35" s="47"/>
      <c r="F35" s="47"/>
      <c r="G35" s="154"/>
      <c r="H35" s="153"/>
      <c r="I35" s="47"/>
      <c r="J35" s="168"/>
      <c r="K35" s="47"/>
      <c r="L35" s="47"/>
      <c r="M35" s="154"/>
      <c r="N35" s="626" t="str">
        <f>指定登録依頼書①!Q37</f>
        <v/>
      </c>
      <c r="O35" s="627"/>
      <c r="P35" s="627"/>
      <c r="Q35" s="761"/>
      <c r="R35" s="762"/>
      <c r="S35" s="1121"/>
      <c r="T35" s="1122"/>
      <c r="U35" s="761"/>
      <c r="V35" s="762"/>
      <c r="W35" s="1121"/>
      <c r="X35" s="1122"/>
      <c r="Y35" s="1133"/>
      <c r="Z35" s="163" t="s">
        <v>46</v>
      </c>
      <c r="AA35" s="880" t="str">
        <f>指定登録依頼書①!AH37</f>
        <v/>
      </c>
      <c r="AB35" s="880"/>
      <c r="AC35" s="169" t="s">
        <v>203</v>
      </c>
      <c r="AD35" s="761"/>
      <c r="AE35" s="762"/>
      <c r="AF35" s="762"/>
      <c r="AG35" s="1087"/>
      <c r="AH35" s="1088"/>
      <c r="AI35" s="1117"/>
      <c r="AJ35" s="1118"/>
      <c r="AK35" s="1112" t="str">
        <f>指定登録依頼書①!AV37</f>
        <v>□ 無</v>
      </c>
      <c r="AL35" s="1113"/>
      <c r="AM35" s="1114"/>
    </row>
    <row r="36" spans="2:39" ht="15.75" customHeight="1">
      <c r="B36" s="1143" t="s">
        <v>287</v>
      </c>
      <c r="C36" s="1052"/>
      <c r="D36" s="1052"/>
      <c r="E36" s="1052"/>
      <c r="F36" s="1124"/>
      <c r="G36" s="1054" t="str">
        <f>指定登録依頼書①!C39</f>
        <v/>
      </c>
      <c r="H36" s="1055"/>
      <c r="I36" s="1055"/>
      <c r="J36" s="1055"/>
      <c r="K36" s="1055"/>
      <c r="L36" s="1055"/>
      <c r="M36" s="1055"/>
      <c r="N36" s="1055"/>
      <c r="O36" s="1055"/>
      <c r="P36" s="1055"/>
      <c r="Q36" s="1055"/>
      <c r="R36" s="1055"/>
      <c r="S36" s="1055"/>
      <c r="T36" s="1055"/>
      <c r="U36" s="1055"/>
      <c r="V36" s="1055"/>
      <c r="W36" s="1055"/>
      <c r="X36" s="1055"/>
      <c r="Y36" s="1055"/>
      <c r="Z36" s="1055"/>
      <c r="AA36" s="1056"/>
      <c r="AB36" s="1060" t="s">
        <v>288</v>
      </c>
      <c r="AC36" s="1061"/>
      <c r="AD36" s="1061"/>
      <c r="AE36" s="1061"/>
      <c r="AF36" s="1062"/>
      <c r="AG36" s="1066" t="str">
        <f>指定登録依頼書①!AG39</f>
        <v/>
      </c>
      <c r="AH36" s="519"/>
      <c r="AI36" s="519"/>
      <c r="AJ36" s="519"/>
      <c r="AK36" s="519"/>
      <c r="AL36" s="519"/>
      <c r="AM36" s="1012"/>
    </row>
    <row r="37" spans="2:39" ht="15.75" customHeight="1" thickBot="1">
      <c r="B37" s="1180" t="s">
        <v>289</v>
      </c>
      <c r="C37" s="1181"/>
      <c r="D37" s="1181"/>
      <c r="E37" s="1181"/>
      <c r="F37" s="1182"/>
      <c r="G37" s="1057"/>
      <c r="H37" s="1058"/>
      <c r="I37" s="1058"/>
      <c r="J37" s="1058"/>
      <c r="K37" s="1058"/>
      <c r="L37" s="1058"/>
      <c r="M37" s="1058"/>
      <c r="N37" s="1058"/>
      <c r="O37" s="1058"/>
      <c r="P37" s="1058"/>
      <c r="Q37" s="1058"/>
      <c r="R37" s="1058"/>
      <c r="S37" s="1058"/>
      <c r="T37" s="1058"/>
      <c r="U37" s="1058"/>
      <c r="V37" s="1058"/>
      <c r="W37" s="1058"/>
      <c r="X37" s="1058"/>
      <c r="Y37" s="1058"/>
      <c r="Z37" s="1058"/>
      <c r="AA37" s="1059"/>
      <c r="AB37" s="1063" t="s">
        <v>290</v>
      </c>
      <c r="AC37" s="1064"/>
      <c r="AD37" s="1064"/>
      <c r="AE37" s="1064"/>
      <c r="AF37" s="1065"/>
      <c r="AG37" s="1067"/>
      <c r="AH37" s="1068"/>
      <c r="AI37" s="1068"/>
      <c r="AJ37" s="1068"/>
      <c r="AK37" s="1068"/>
      <c r="AL37" s="1068"/>
      <c r="AM37" s="1069"/>
    </row>
    <row r="38" spans="2:39" ht="14.25" customHeight="1" thickTop="1">
      <c r="B38" s="1070" t="s">
        <v>291</v>
      </c>
      <c r="C38" s="1071"/>
      <c r="D38" s="1071"/>
      <c r="E38" s="1071"/>
      <c r="F38" s="1071"/>
      <c r="G38" s="1071"/>
      <c r="H38" s="1071"/>
      <c r="I38" s="1071"/>
      <c r="J38" s="1071"/>
      <c r="K38" s="1071"/>
      <c r="L38" s="1071"/>
      <c r="M38" s="1071"/>
      <c r="N38" s="1071"/>
      <c r="O38" s="1071"/>
      <c r="P38" s="1071"/>
      <c r="Q38" s="1071"/>
      <c r="R38" s="1071"/>
      <c r="S38" s="1071"/>
      <c r="T38" s="1071"/>
      <c r="U38" s="1071"/>
      <c r="V38" s="1071"/>
      <c r="W38" s="1071"/>
      <c r="X38" s="1071"/>
      <c r="Y38" s="1071"/>
      <c r="Z38" s="1071"/>
      <c r="AA38" s="1072"/>
      <c r="AB38" s="1075" t="s">
        <v>292</v>
      </c>
      <c r="AC38" s="1071"/>
      <c r="AD38" s="1071"/>
      <c r="AE38" s="1071"/>
      <c r="AF38" s="1071"/>
      <c r="AG38" s="1071"/>
      <c r="AH38" s="1071"/>
      <c r="AI38" s="1071"/>
      <c r="AJ38" s="1071"/>
      <c r="AK38" s="1071"/>
      <c r="AL38" s="1071"/>
      <c r="AM38" s="1076"/>
    </row>
    <row r="39" spans="2:39" ht="14.25" customHeight="1">
      <c r="B39" s="1073"/>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1074"/>
      <c r="AB39" s="1077"/>
      <c r="AC39" s="345"/>
      <c r="AD39" s="345"/>
      <c r="AE39" s="345"/>
      <c r="AF39" s="345"/>
      <c r="AG39" s="345"/>
      <c r="AH39" s="345"/>
      <c r="AI39" s="345"/>
      <c r="AJ39" s="345"/>
      <c r="AK39" s="345"/>
      <c r="AL39" s="345"/>
      <c r="AM39" s="746"/>
    </row>
    <row r="40" spans="2:39" ht="18.75" customHeight="1">
      <c r="B40" s="235" t="s">
        <v>293</v>
      </c>
      <c r="C40"/>
      <c r="D40"/>
      <c r="E40"/>
      <c r="F40"/>
      <c r="G40"/>
      <c r="H40"/>
      <c r="I40"/>
      <c r="J40"/>
      <c r="M40" s="1052" t="s">
        <v>294</v>
      </c>
      <c r="N40" s="1052"/>
      <c r="O40" s="1052"/>
      <c r="P40" s="1052"/>
      <c r="Q40" s="1050"/>
      <c r="R40" s="1050"/>
      <c r="S40" s="519"/>
      <c r="T40" s="519"/>
      <c r="U40" s="1082" t="s">
        <v>55</v>
      </c>
      <c r="V40" s="519"/>
      <c r="W40" s="519"/>
      <c r="X40" s="1082" t="s">
        <v>295</v>
      </c>
      <c r="Y40" s="519"/>
      <c r="Z40" s="519"/>
      <c r="AA40" s="1083" t="s">
        <v>296</v>
      </c>
      <c r="AB40" s="234" t="s">
        <v>297</v>
      </c>
      <c r="AC40" s="57"/>
      <c r="AD40" s="99"/>
      <c r="AE40" s="99"/>
      <c r="AF40" s="99"/>
      <c r="AG40" s="99"/>
      <c r="AH40" s="99"/>
      <c r="AI40" s="99"/>
      <c r="AJ40" s="99"/>
      <c r="AK40" s="99"/>
      <c r="AL40" s="99"/>
      <c r="AM40" s="100"/>
    </row>
    <row r="41" spans="2:39" ht="16.5" customHeight="1">
      <c r="B41" s="164"/>
      <c r="C41"/>
      <c r="D41"/>
      <c r="E41"/>
      <c r="F41"/>
      <c r="G41"/>
      <c r="H41"/>
      <c r="I41"/>
      <c r="J41"/>
      <c r="L41" s="47"/>
      <c r="M41" s="1053"/>
      <c r="N41" s="1053"/>
      <c r="O41" s="1053"/>
      <c r="P41" s="1053"/>
      <c r="Q41" s="1051"/>
      <c r="R41" s="1051"/>
      <c r="S41" s="522"/>
      <c r="T41" s="522"/>
      <c r="U41" s="1078"/>
      <c r="V41" s="522"/>
      <c r="W41" s="522"/>
      <c r="X41" s="1078"/>
      <c r="Y41" s="522"/>
      <c r="Z41" s="522"/>
      <c r="AA41" s="1084"/>
      <c r="AB41" s="81"/>
      <c r="AC41" s="1080" t="str">
        <f>指定登録依頼書①!S42</f>
        <v/>
      </c>
      <c r="AD41" s="1080"/>
      <c r="AE41" s="1080"/>
      <c r="AF41" s="1080"/>
      <c r="AG41" s="230" t="s">
        <v>15</v>
      </c>
      <c r="AH41" s="522" t="str">
        <f>指定登録依頼書①!X42</f>
        <v/>
      </c>
      <c r="AI41" s="522"/>
      <c r="AJ41" s="1078" t="s">
        <v>16</v>
      </c>
      <c r="AK41" s="522" t="str">
        <f>指定登録依頼書①!AA42</f>
        <v/>
      </c>
      <c r="AL41" s="522"/>
      <c r="AM41" s="1079" t="s">
        <v>17</v>
      </c>
    </row>
    <row r="42" spans="2:39" ht="17.25" customHeight="1">
      <c r="B42" s="20"/>
      <c r="C42" s="4" t="s">
        <v>298</v>
      </c>
      <c r="D42" s="47" t="s">
        <v>299</v>
      </c>
      <c r="E42" s="46"/>
      <c r="F42" s="46"/>
      <c r="G42" s="46"/>
      <c r="H42" s="46"/>
      <c r="I42" s="46"/>
      <c r="J42" s="46"/>
      <c r="K42" s="46"/>
      <c r="L42" s="46"/>
      <c r="M42" s="46"/>
      <c r="N42" s="46"/>
      <c r="O42" s="4"/>
      <c r="P42" s="49"/>
      <c r="Q42" s="49"/>
      <c r="R42" s="49"/>
      <c r="S42" s="49"/>
      <c r="T42" s="4"/>
      <c r="U42" s="49"/>
      <c r="V42" s="49"/>
      <c r="W42" s="49"/>
      <c r="X42" s="49"/>
      <c r="Y42" s="49"/>
      <c r="Z42" s="49"/>
      <c r="AA42" s="49"/>
      <c r="AB42" s="81"/>
      <c r="AC42" s="171"/>
      <c r="AD42" s="1081" t="str">
        <f>入力シート!AE52</f>
        <v/>
      </c>
      <c r="AE42" s="1081"/>
      <c r="AF42" s="1081"/>
      <c r="AG42" s="1081"/>
      <c r="AH42" s="522"/>
      <c r="AI42" s="522"/>
      <c r="AJ42" s="1078"/>
      <c r="AK42" s="522"/>
      <c r="AL42" s="522"/>
      <c r="AM42" s="1079"/>
    </row>
    <row r="43" spans="2:39" s="47" customFormat="1" ht="17.25" customHeight="1" thickBot="1">
      <c r="B43" s="20"/>
      <c r="C43" s="32" t="s">
        <v>298</v>
      </c>
      <c r="D43" s="49" t="s">
        <v>300</v>
      </c>
      <c r="E43" s="145"/>
      <c r="F43" s="145"/>
      <c r="G43" s="145"/>
      <c r="H43" s="145"/>
      <c r="I43" s="145"/>
      <c r="J43" s="145"/>
      <c r="K43" s="145"/>
      <c r="L43" s="145"/>
      <c r="M43" s="145"/>
      <c r="N43" s="145"/>
      <c r="O43" s="145"/>
      <c r="P43" s="145"/>
      <c r="Q43" s="145"/>
      <c r="R43" s="145"/>
      <c r="S43" s="145"/>
      <c r="T43" s="4"/>
      <c r="U43" s="49"/>
      <c r="Y43" s="49"/>
      <c r="Z43" s="49"/>
      <c r="AA43" s="49"/>
      <c r="AB43" s="71"/>
      <c r="AC43" s="72"/>
      <c r="AD43" s="232" t="str">
        <f>IF(入力シート!AA53,"■","□")</f>
        <v>□</v>
      </c>
      <c r="AE43" s="233" t="s">
        <v>301</v>
      </c>
      <c r="AF43" s="82"/>
      <c r="AG43" s="172"/>
      <c r="AH43" s="232" t="str">
        <f>IF(入力シート!AB53,"■","□")</f>
        <v>□</v>
      </c>
      <c r="AI43" s="233" t="s">
        <v>302</v>
      </c>
      <c r="AJ43" s="172"/>
      <c r="AK43" s="172"/>
      <c r="AL43" s="172"/>
      <c r="AM43" s="173"/>
    </row>
    <row r="44" spans="2:39" s="47" customFormat="1" ht="17.25" customHeight="1" thickTop="1">
      <c r="B44" s="174"/>
      <c r="C44" s="32" t="s">
        <v>303</v>
      </c>
      <c r="D44" s="49" t="s">
        <v>304</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209" t="s">
        <v>305</v>
      </c>
      <c r="AC44" s="1210"/>
      <c r="AD44" s="1210"/>
      <c r="AE44" s="1210"/>
      <c r="AF44" s="1210"/>
      <c r="AG44" s="1210"/>
      <c r="AH44" s="1210"/>
      <c r="AI44" s="1210"/>
      <c r="AJ44" s="1210"/>
      <c r="AK44" s="1210"/>
      <c r="AL44" s="1210"/>
      <c r="AM44" s="1211"/>
    </row>
    <row r="45" spans="2:39" s="47" customFormat="1" ht="17.25" customHeight="1">
      <c r="B45" s="58"/>
      <c r="C45" s="106" t="s">
        <v>298</v>
      </c>
      <c r="D45" s="50"/>
      <c r="E45" s="50"/>
      <c r="F45" s="50"/>
      <c r="G45" s="50"/>
      <c r="H45" s="50"/>
      <c r="I45" s="50"/>
      <c r="J45" s="50"/>
      <c r="K45" s="50"/>
      <c r="L45" s="50"/>
      <c r="M45" s="50"/>
      <c r="N45" s="50"/>
      <c r="O45" s="175"/>
      <c r="P45" s="175"/>
      <c r="Q45" s="175"/>
      <c r="R45" s="175"/>
      <c r="S45" s="175"/>
      <c r="T45" s="106"/>
      <c r="U45" s="176"/>
      <c r="V45" s="50"/>
      <c r="W45" s="50"/>
      <c r="X45" s="50"/>
      <c r="Y45" s="50"/>
      <c r="Z45" s="50"/>
      <c r="AA45" s="51"/>
      <c r="AB45" s="1212"/>
      <c r="AC45" s="1213"/>
      <c r="AD45" s="1213"/>
      <c r="AE45" s="1213"/>
      <c r="AF45" s="1213"/>
      <c r="AG45" s="1213"/>
      <c r="AH45" s="1213"/>
      <c r="AI45" s="1213"/>
      <c r="AJ45" s="1213"/>
      <c r="AK45" s="1213"/>
      <c r="AL45" s="1213"/>
      <c r="AM45" s="1214"/>
    </row>
    <row r="46" spans="2:39" s="47" customFormat="1" ht="12.75" customHeight="1">
      <c r="B46" s="1215" t="s">
        <v>306</v>
      </c>
      <c r="C46" s="1216"/>
      <c r="D46" s="1216"/>
      <c r="E46" s="1216"/>
      <c r="F46" s="1216"/>
      <c r="G46" s="1216"/>
      <c r="H46" s="1216"/>
      <c r="I46" s="1216"/>
      <c r="J46" s="1216"/>
      <c r="K46" s="74"/>
      <c r="L46" s="1052" t="s">
        <v>294</v>
      </c>
      <c r="M46" s="1052"/>
      <c r="N46" s="1052"/>
      <c r="O46" s="1052"/>
      <c r="P46" s="1201" t="str">
        <f>指定登録依頼書①!D47</f>
        <v/>
      </c>
      <c r="Q46" s="1201"/>
      <c r="R46" s="1201"/>
      <c r="S46" s="1201"/>
      <c r="T46" s="1201"/>
      <c r="U46" s="231" t="s">
        <v>55</v>
      </c>
      <c r="V46" s="519" t="str">
        <f>指定登録依頼書①!I47</f>
        <v/>
      </c>
      <c r="W46" s="519"/>
      <c r="X46" s="1082" t="s">
        <v>307</v>
      </c>
      <c r="Y46" s="519" t="str">
        <f>指定登録依頼書①!L47</f>
        <v/>
      </c>
      <c r="Z46" s="519"/>
      <c r="AA46" s="1221" t="s">
        <v>308</v>
      </c>
      <c r="AB46" s="170"/>
      <c r="AC46" s="1082" t="str">
        <f>IF(入力シート!AA45,"■","□") &amp; "　 有"</f>
        <v>□　 有</v>
      </c>
      <c r="AD46" s="1082"/>
      <c r="AE46" s="1082"/>
      <c r="AF46" s="1082"/>
      <c r="AG46" s="1082"/>
      <c r="AH46" s="1082" t="str">
        <f>IF(入力シート!AB45,"■","□") &amp; " 　無"</f>
        <v>□ 　無</v>
      </c>
      <c r="AI46" s="1082"/>
      <c r="AJ46" s="1082"/>
      <c r="AK46" s="1082"/>
      <c r="AL46" s="1082"/>
      <c r="AM46" s="148"/>
    </row>
    <row r="47" spans="2:39" s="47" customFormat="1" ht="12.75" customHeight="1" thickBot="1">
      <c r="B47" s="1217"/>
      <c r="C47" s="1218"/>
      <c r="D47" s="1218"/>
      <c r="E47" s="1218"/>
      <c r="F47" s="1218"/>
      <c r="G47" s="1218"/>
      <c r="H47" s="1218"/>
      <c r="I47" s="1218"/>
      <c r="J47" s="1218"/>
      <c r="K47" s="142"/>
      <c r="L47" s="1219"/>
      <c r="M47" s="1219"/>
      <c r="N47" s="1219"/>
      <c r="O47" s="1219"/>
      <c r="P47" s="225"/>
      <c r="Q47" s="226"/>
      <c r="R47" s="1223" t="str">
        <f>指定登録依頼書①!D48</f>
        <v/>
      </c>
      <c r="S47" s="1223"/>
      <c r="T47" s="1223"/>
      <c r="U47" s="1223"/>
      <c r="V47" s="1030"/>
      <c r="W47" s="1030"/>
      <c r="X47" s="1220"/>
      <c r="Y47" s="1030"/>
      <c r="Z47" s="1030"/>
      <c r="AA47" s="1222"/>
      <c r="AB47" s="227"/>
      <c r="AC47" s="1113"/>
      <c r="AD47" s="1113"/>
      <c r="AE47" s="1113"/>
      <c r="AF47" s="1113"/>
      <c r="AG47" s="1113"/>
      <c r="AH47" s="1113"/>
      <c r="AI47" s="1113"/>
      <c r="AJ47" s="1113"/>
      <c r="AK47" s="1113"/>
      <c r="AL47" s="1113"/>
      <c r="AM47" s="148"/>
    </row>
    <row r="48" spans="2:39" s="47" customFormat="1" ht="13.5" customHeight="1">
      <c r="E48" s="228"/>
      <c r="F48" s="228"/>
      <c r="G48" s="228"/>
      <c r="H48" s="228"/>
      <c r="I48" s="228"/>
      <c r="J48" s="228"/>
      <c r="K48" s="228"/>
      <c r="L48" s="228"/>
      <c r="M48" s="228"/>
      <c r="N48" s="228"/>
      <c r="O48" s="228"/>
      <c r="P48" s="228"/>
      <c r="Q48" s="228"/>
      <c r="R48" s="228"/>
      <c r="S48" s="228"/>
      <c r="T48" s="228"/>
      <c r="U48" s="228"/>
      <c r="V48" s="228"/>
      <c r="W48" s="228"/>
      <c r="X48" s="228"/>
      <c r="Y48" s="228"/>
      <c r="Z48" s="228"/>
      <c r="AA48" s="229"/>
      <c r="AB48" s="1186" t="s">
        <v>309</v>
      </c>
      <c r="AC48" s="1187"/>
      <c r="AD48" s="1188"/>
      <c r="AE48" s="74"/>
      <c r="AF48" s="74"/>
      <c r="AG48" s="74"/>
      <c r="AH48" s="74"/>
      <c r="AI48" s="74"/>
      <c r="AJ48" s="74"/>
      <c r="AK48" s="74"/>
      <c r="AL48" s="74"/>
      <c r="AM48" s="75" t="s">
        <v>310</v>
      </c>
    </row>
    <row r="49" spans="2:71" s="47" customFormat="1" ht="13.5" customHeight="1">
      <c r="B49" s="177" t="s">
        <v>311</v>
      </c>
      <c r="C49" s="178" t="s">
        <v>312</v>
      </c>
      <c r="D49" s="1095" t="s">
        <v>313</v>
      </c>
      <c r="E49" s="1095"/>
      <c r="F49" s="1095"/>
      <c r="G49" s="1095"/>
      <c r="H49" s="1095"/>
      <c r="I49" s="1095"/>
      <c r="J49" s="1095"/>
      <c r="K49" s="1095"/>
      <c r="L49" s="1095"/>
      <c r="M49" s="1095"/>
      <c r="N49" s="1095"/>
      <c r="O49" s="1095"/>
      <c r="P49" s="1095"/>
      <c r="Q49" s="1095"/>
      <c r="R49" s="1095"/>
      <c r="S49" s="1095"/>
      <c r="T49" s="1095"/>
      <c r="U49" s="1095"/>
      <c r="V49" s="1095"/>
      <c r="W49" s="1095"/>
      <c r="X49" s="1095"/>
      <c r="Y49" s="1095"/>
      <c r="Z49" s="1095"/>
      <c r="AA49" s="1096"/>
      <c r="AB49" s="1189"/>
      <c r="AC49" s="1190"/>
      <c r="AD49" s="1191"/>
      <c r="AE49" s="179"/>
      <c r="AG49" s="1093" t="s">
        <v>42</v>
      </c>
      <c r="AH49" s="1093"/>
      <c r="AI49" s="1225"/>
      <c r="AJ49" s="1225"/>
      <c r="AK49" s="180" t="s">
        <v>314</v>
      </c>
      <c r="AM49" s="146" t="s">
        <v>315</v>
      </c>
    </row>
    <row r="50" spans="2:71" s="47" customFormat="1" ht="13.5" customHeight="1">
      <c r="D50" s="1095"/>
      <c r="E50" s="1095"/>
      <c r="F50" s="1095"/>
      <c r="G50" s="1095"/>
      <c r="H50" s="1095"/>
      <c r="I50" s="1095"/>
      <c r="J50" s="1095"/>
      <c r="K50" s="1095"/>
      <c r="L50" s="1095"/>
      <c r="M50" s="1095"/>
      <c r="N50" s="1095"/>
      <c r="O50" s="1095"/>
      <c r="P50" s="1095"/>
      <c r="Q50" s="1095"/>
      <c r="R50" s="1095"/>
      <c r="S50" s="1095"/>
      <c r="T50" s="1095"/>
      <c r="U50" s="1095"/>
      <c r="V50" s="1095"/>
      <c r="W50" s="1095"/>
      <c r="X50" s="1095"/>
      <c r="Y50" s="1095"/>
      <c r="Z50" s="1095"/>
      <c r="AA50" s="1096"/>
      <c r="AB50" s="1189"/>
      <c r="AC50" s="1190"/>
      <c r="AD50" s="1191"/>
      <c r="AE50" s="179"/>
      <c r="AG50" s="1093" t="s">
        <v>42</v>
      </c>
      <c r="AH50" s="1093"/>
      <c r="AI50" s="1225"/>
      <c r="AJ50" s="1225"/>
      <c r="AK50" s="180" t="s">
        <v>279</v>
      </c>
      <c r="AM50" s="146" t="s">
        <v>315</v>
      </c>
      <c r="BS50" s="73"/>
    </row>
    <row r="51" spans="2:71" s="59" customFormat="1" ht="13.5" customHeight="1" thickBot="1">
      <c r="B51" s="181" t="s">
        <v>311</v>
      </c>
      <c r="C51" s="182" t="s">
        <v>316</v>
      </c>
      <c r="D51" s="1177" t="s">
        <v>317</v>
      </c>
      <c r="E51" s="1177"/>
      <c r="F51" s="1177"/>
      <c r="G51" s="1177"/>
      <c r="H51" s="1177"/>
      <c r="I51" s="1177"/>
      <c r="J51" s="1177"/>
      <c r="K51" s="1177"/>
      <c r="L51" s="1177"/>
      <c r="M51" s="1177"/>
      <c r="N51" s="1177"/>
      <c r="O51" s="1177"/>
      <c r="P51" s="1177"/>
      <c r="Q51" s="1177"/>
      <c r="R51" s="1177"/>
      <c r="S51" s="183"/>
      <c r="T51" s="183"/>
      <c r="U51" s="183"/>
      <c r="V51" s="183"/>
      <c r="W51" s="183"/>
      <c r="X51" s="183"/>
      <c r="Y51" s="183"/>
      <c r="Z51" s="183"/>
      <c r="AA51" s="183"/>
      <c r="AB51" s="1192"/>
      <c r="AC51" s="1193"/>
      <c r="AD51" s="1194"/>
      <c r="AE51" s="297"/>
      <c r="AF51" s="143"/>
      <c r="AG51" s="1094" t="s">
        <v>42</v>
      </c>
      <c r="AH51" s="1094"/>
      <c r="AI51" s="1092"/>
      <c r="AJ51" s="1092"/>
      <c r="AK51" s="184" t="s">
        <v>314</v>
      </c>
      <c r="AL51" s="142"/>
      <c r="AM51" s="147" t="s">
        <v>315</v>
      </c>
    </row>
    <row r="52" spans="2:71" s="59" customFormat="1" ht="13.5" customHeight="1">
      <c r="B52" s="177" t="s">
        <v>318</v>
      </c>
      <c r="C52" s="185" t="s">
        <v>319</v>
      </c>
      <c r="D52" s="1224" t="s">
        <v>320</v>
      </c>
      <c r="E52" s="1224"/>
      <c r="F52" s="1224"/>
      <c r="G52" s="1224"/>
      <c r="H52" s="1224"/>
      <c r="I52" s="1224"/>
      <c r="J52" s="1224"/>
      <c r="K52" s="1224"/>
      <c r="L52" s="1224"/>
      <c r="M52" s="1224"/>
      <c r="N52" s="1224"/>
      <c r="O52" s="1224"/>
      <c r="P52" s="1224"/>
      <c r="Q52" s="1224"/>
      <c r="R52" s="1224"/>
      <c r="S52" s="1224"/>
      <c r="T52" s="1224"/>
      <c r="U52" s="1224"/>
      <c r="V52" s="1224"/>
      <c r="W52" s="1224"/>
      <c r="X52" s="1224"/>
      <c r="Y52" s="1224"/>
      <c r="Z52" s="1224"/>
      <c r="AA52" s="1224"/>
      <c r="AB52" s="1224"/>
      <c r="AC52" s="1224"/>
      <c r="AD52" s="1224"/>
      <c r="AE52" s="1224"/>
      <c r="AF52" s="1224"/>
      <c r="AG52" s="1224"/>
      <c r="AH52" s="1224"/>
      <c r="AI52" s="1224"/>
      <c r="AJ52" s="1224"/>
      <c r="AK52" s="1224"/>
      <c r="AL52" s="1224"/>
      <c r="AM52" s="186"/>
    </row>
    <row r="53" spans="2:71" s="59" customFormat="1" ht="12" customHeight="1">
      <c r="B53" s="181" t="s">
        <v>311</v>
      </c>
      <c r="C53" s="182" t="s">
        <v>321</v>
      </c>
      <c r="D53" s="1095" t="s">
        <v>322</v>
      </c>
      <c r="E53" s="1095"/>
      <c r="F53" s="1095"/>
      <c r="G53" s="1095"/>
      <c r="H53" s="1095"/>
      <c r="I53" s="1095"/>
      <c r="J53" s="1095"/>
      <c r="K53" s="1095"/>
      <c r="L53" s="1095"/>
      <c r="M53" s="1095"/>
      <c r="N53" s="1095"/>
      <c r="O53" s="1095"/>
      <c r="P53" s="1095"/>
      <c r="Q53" s="1095"/>
      <c r="R53" s="1095"/>
      <c r="S53" s="1095"/>
      <c r="T53" s="1095"/>
      <c r="U53" s="1095"/>
      <c r="V53" s="1095"/>
      <c r="W53" s="1095"/>
      <c r="X53" s="1095"/>
      <c r="Y53" s="1095"/>
      <c r="Z53" s="1095"/>
      <c r="AA53" s="1095"/>
      <c r="AB53" s="1095"/>
      <c r="AC53" s="1095"/>
      <c r="AD53" s="1095"/>
      <c r="AE53" s="1095"/>
      <c r="AF53" s="1095"/>
      <c r="AG53" s="1095"/>
      <c r="AH53" s="1095"/>
      <c r="AI53" s="1095"/>
      <c r="AJ53" s="1095"/>
      <c r="AK53" s="1095"/>
      <c r="AL53" s="1095"/>
      <c r="AM53" s="186"/>
    </row>
    <row r="54" spans="2:71" s="47" customFormat="1" ht="12" customHeight="1">
      <c r="D54" s="1095"/>
      <c r="E54" s="1095"/>
      <c r="F54" s="1095"/>
      <c r="G54" s="1095"/>
      <c r="H54" s="1095"/>
      <c r="I54" s="1095"/>
      <c r="J54" s="1095"/>
      <c r="K54" s="1095"/>
      <c r="L54" s="1095"/>
      <c r="M54" s="1095"/>
      <c r="N54" s="1095"/>
      <c r="O54" s="1095"/>
      <c r="P54" s="1095"/>
      <c r="Q54" s="1095"/>
      <c r="R54" s="1095"/>
      <c r="S54" s="1095"/>
      <c r="T54" s="1095"/>
      <c r="U54" s="1095"/>
      <c r="V54" s="1095"/>
      <c r="W54" s="1095"/>
      <c r="X54" s="1095"/>
      <c r="Y54" s="1095"/>
      <c r="Z54" s="1095"/>
      <c r="AA54" s="1095"/>
      <c r="AB54" s="1095"/>
      <c r="AC54" s="1095"/>
      <c r="AD54" s="1095"/>
      <c r="AE54" s="1095"/>
      <c r="AF54" s="1095"/>
      <c r="AG54" s="1095"/>
      <c r="AH54" s="1095"/>
      <c r="AI54" s="1095"/>
      <c r="AJ54" s="1095"/>
      <c r="AK54" s="1095"/>
      <c r="AL54" s="1095"/>
    </row>
    <row r="55" spans="2:71" s="47" customFormat="1" ht="13.5" customHeight="1">
      <c r="B55" s="181" t="s">
        <v>311</v>
      </c>
      <c r="C55" s="182" t="s">
        <v>323</v>
      </c>
      <c r="D55" s="187" t="s">
        <v>324</v>
      </c>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49"/>
      <c r="AC55" s="49"/>
      <c r="AD55" s="49"/>
      <c r="AE55" s="49"/>
      <c r="AF55" s="49"/>
      <c r="AG55" s="49"/>
      <c r="AH55" s="49"/>
      <c r="AI55" s="49"/>
      <c r="AJ55" s="49"/>
      <c r="AK55" s="49"/>
      <c r="AL55" s="49"/>
    </row>
    <row r="56" spans="2:71" s="47" customFormat="1" ht="13.5" customHeight="1">
      <c r="B56" s="181" t="s">
        <v>311</v>
      </c>
      <c r="C56" s="182" t="s">
        <v>325</v>
      </c>
      <c r="D56" s="187" t="s">
        <v>326</v>
      </c>
      <c r="E56" s="187"/>
      <c r="F56" s="188"/>
      <c r="G56" s="188"/>
      <c r="H56" s="188"/>
      <c r="I56" s="187"/>
      <c r="J56" s="187"/>
      <c r="K56" s="187"/>
      <c r="L56" s="187"/>
      <c r="M56" s="187"/>
      <c r="N56" s="187"/>
      <c r="O56" s="187"/>
      <c r="P56" s="187"/>
      <c r="Q56" s="187"/>
      <c r="R56" s="187"/>
      <c r="S56" s="187"/>
      <c r="T56" s="187"/>
      <c r="U56" s="187"/>
      <c r="V56" s="187"/>
      <c r="W56" s="187"/>
      <c r="X56" s="187"/>
      <c r="Y56" s="187"/>
      <c r="Z56" s="187"/>
      <c r="AA56" s="187"/>
      <c r="AB56" s="49"/>
      <c r="AC56" s="49"/>
      <c r="AD56" s="49"/>
      <c r="AE56" s="49"/>
      <c r="AF56" s="49"/>
      <c r="AG56" s="49"/>
      <c r="AH56" s="49"/>
      <c r="AI56" s="49"/>
      <c r="AJ56" s="49"/>
      <c r="AK56" s="49"/>
      <c r="AL56" s="49"/>
    </row>
    <row r="57" spans="2:71" ht="9.75" customHeight="1" thickBot="1">
      <c r="B57" s="47"/>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row>
    <row r="58" spans="2:71" ht="14.25" customHeight="1">
      <c r="B58" s="1183" t="s">
        <v>327</v>
      </c>
      <c r="C58" s="52"/>
      <c r="D58" s="83" t="s">
        <v>328</v>
      </c>
      <c r="E58" s="84" t="s">
        <v>329</v>
      </c>
      <c r="F58" s="84"/>
      <c r="G58" s="84"/>
      <c r="H58" s="84"/>
      <c r="I58" s="84"/>
      <c r="J58" s="84"/>
      <c r="K58" s="84"/>
      <c r="L58" s="85" t="s">
        <v>330</v>
      </c>
      <c r="M58" s="84" t="s">
        <v>331</v>
      </c>
      <c r="N58" s="84"/>
      <c r="O58" s="84"/>
      <c r="P58" s="84"/>
      <c r="Q58" s="84"/>
      <c r="R58" s="84"/>
      <c r="S58" s="84"/>
      <c r="T58" s="84"/>
      <c r="U58" s="85" t="s">
        <v>332</v>
      </c>
      <c r="V58" s="84" t="s">
        <v>333</v>
      </c>
      <c r="X58" s="84"/>
      <c r="Y58" s="84"/>
      <c r="Z58" s="84"/>
      <c r="AA58" s="84"/>
      <c r="AB58" s="84"/>
      <c r="AC58" s="84"/>
      <c r="AD58" s="85" t="s">
        <v>334</v>
      </c>
      <c r="AE58" s="84" t="s">
        <v>335</v>
      </c>
      <c r="AF58" s="84"/>
      <c r="AG58" s="84"/>
      <c r="AH58" s="84"/>
      <c r="AI58" s="53"/>
      <c r="AJ58" s="53"/>
      <c r="AK58" s="53"/>
      <c r="AL58" s="52"/>
      <c r="AM58" s="54"/>
    </row>
    <row r="59" spans="2:71" ht="14.25" customHeight="1">
      <c r="B59" s="1184"/>
      <c r="C59" s="47"/>
      <c r="D59" s="180" t="s">
        <v>336</v>
      </c>
      <c r="E59" s="49" t="s">
        <v>337</v>
      </c>
      <c r="F59" s="190"/>
      <c r="G59" s="190"/>
      <c r="H59" s="190"/>
      <c r="I59" s="190"/>
      <c r="J59" s="190"/>
      <c r="K59" s="190"/>
      <c r="L59" s="191" t="s">
        <v>338</v>
      </c>
      <c r="M59" s="190" t="s">
        <v>339</v>
      </c>
      <c r="N59" s="190"/>
      <c r="O59" s="190"/>
      <c r="P59" s="190"/>
      <c r="Q59" s="190"/>
      <c r="R59" s="190"/>
      <c r="S59" s="190"/>
      <c r="T59" s="190"/>
      <c r="U59" s="191" t="s">
        <v>340</v>
      </c>
      <c r="V59" s="190" t="s">
        <v>341</v>
      </c>
      <c r="X59" s="190"/>
      <c r="Y59" s="190"/>
      <c r="Z59" s="190"/>
      <c r="AA59" s="190"/>
      <c r="AB59" s="190"/>
      <c r="AC59" s="190"/>
      <c r="AD59" s="191" t="s">
        <v>342</v>
      </c>
      <c r="AE59" s="190" t="s">
        <v>343</v>
      </c>
      <c r="AF59" s="190"/>
      <c r="AG59" s="190"/>
      <c r="AH59" s="190"/>
      <c r="AI59" s="49"/>
      <c r="AJ59" s="49"/>
      <c r="AK59" s="49"/>
      <c r="AL59" s="47"/>
      <c r="AM59" s="55"/>
    </row>
    <row r="60" spans="2:71" ht="14.25" customHeight="1">
      <c r="B60" s="1184"/>
      <c r="C60" s="47"/>
      <c r="D60" s="180" t="s">
        <v>344</v>
      </c>
      <c r="E60" s="49" t="s">
        <v>345</v>
      </c>
      <c r="F60" s="190"/>
      <c r="G60" s="190"/>
      <c r="H60" s="190"/>
      <c r="I60" s="190"/>
      <c r="J60" s="190"/>
      <c r="K60" s="190"/>
      <c r="L60" s="191" t="s">
        <v>346</v>
      </c>
      <c r="M60" s="190" t="s">
        <v>347</v>
      </c>
      <c r="N60" s="190"/>
      <c r="O60" s="190"/>
      <c r="P60" s="190"/>
      <c r="Q60" s="190"/>
      <c r="R60" s="190"/>
      <c r="S60" s="190"/>
      <c r="T60" s="190"/>
      <c r="U60" s="191" t="s">
        <v>348</v>
      </c>
      <c r="V60" s="190" t="s">
        <v>349</v>
      </c>
      <c r="X60" s="190"/>
      <c r="Y60" s="190"/>
      <c r="Z60" s="190"/>
      <c r="AA60" s="190"/>
      <c r="AB60" s="190"/>
      <c r="AC60" s="190"/>
      <c r="AD60" s="191" t="s">
        <v>350</v>
      </c>
      <c r="AE60" s="190" t="s">
        <v>351</v>
      </c>
      <c r="AF60" s="190"/>
      <c r="AG60" s="190"/>
      <c r="AH60" s="190"/>
      <c r="AI60" s="49"/>
      <c r="AJ60" s="49"/>
      <c r="AK60" s="49"/>
      <c r="AL60" s="47"/>
      <c r="AM60" s="55"/>
    </row>
    <row r="61" spans="2:71" ht="14.25" customHeight="1">
      <c r="B61" s="1184"/>
      <c r="C61" s="47"/>
      <c r="D61" s="180" t="s">
        <v>352</v>
      </c>
      <c r="E61" s="190" t="s">
        <v>353</v>
      </c>
      <c r="F61" s="190"/>
      <c r="G61" s="190"/>
      <c r="H61" s="190"/>
      <c r="I61" s="190"/>
      <c r="J61" s="190"/>
      <c r="K61" s="190"/>
      <c r="L61" s="191" t="s">
        <v>354</v>
      </c>
      <c r="M61" s="190" t="s">
        <v>355</v>
      </c>
      <c r="N61" s="190"/>
      <c r="O61" s="190"/>
      <c r="P61" s="190"/>
      <c r="Q61" s="190"/>
      <c r="R61" s="190"/>
      <c r="S61" s="190"/>
      <c r="T61" s="190"/>
      <c r="U61" s="191" t="s">
        <v>356</v>
      </c>
      <c r="V61" s="190" t="s">
        <v>357</v>
      </c>
      <c r="X61" s="190"/>
      <c r="Y61" s="190"/>
      <c r="Z61" s="190"/>
      <c r="AA61" s="190"/>
      <c r="AB61" s="190"/>
      <c r="AC61" s="190"/>
      <c r="AD61" s="191"/>
      <c r="AE61" s="190"/>
      <c r="AF61" s="190"/>
      <c r="AG61" s="190"/>
      <c r="AH61" s="190"/>
      <c r="AI61" s="49"/>
      <c r="AJ61" s="49"/>
      <c r="AK61" s="49"/>
      <c r="AL61" s="47"/>
      <c r="AM61" s="55"/>
    </row>
    <row r="62" spans="2:71" ht="14.25" customHeight="1" thickBot="1">
      <c r="B62" s="1185"/>
      <c r="C62" s="142"/>
      <c r="D62" s="184" t="s">
        <v>358</v>
      </c>
      <c r="E62" s="192" t="s">
        <v>359</v>
      </c>
      <c r="F62" s="192"/>
      <c r="G62" s="192"/>
      <c r="H62" s="192"/>
      <c r="I62" s="192"/>
      <c r="J62" s="192"/>
      <c r="K62" s="192"/>
      <c r="L62" s="193" t="s">
        <v>360</v>
      </c>
      <c r="M62" s="192" t="s">
        <v>361</v>
      </c>
      <c r="N62" s="192"/>
      <c r="O62" s="192"/>
      <c r="P62" s="192"/>
      <c r="Q62" s="192"/>
      <c r="R62" s="192"/>
      <c r="S62" s="192"/>
      <c r="T62" s="192"/>
      <c r="U62" s="193" t="s">
        <v>362</v>
      </c>
      <c r="V62" s="192" t="s">
        <v>363</v>
      </c>
      <c r="W62" s="212"/>
      <c r="X62" s="192"/>
      <c r="Y62" s="192"/>
      <c r="Z62" s="192"/>
      <c r="AA62" s="192"/>
      <c r="AB62" s="192"/>
      <c r="AC62" s="192"/>
      <c r="AD62" s="194"/>
      <c r="AE62" s="194"/>
      <c r="AF62" s="194"/>
      <c r="AG62" s="194"/>
      <c r="AH62" s="194"/>
      <c r="AI62" s="195"/>
      <c r="AJ62" s="195"/>
      <c r="AK62" s="195"/>
      <c r="AL62" s="142"/>
      <c r="AM62" s="196"/>
    </row>
    <row r="63" spans="2:71" s="11" customFormat="1" ht="12"/>
    <row r="64" spans="2:71" ht="15.75" customHeight="1">
      <c r="B64" s="649" t="s">
        <v>233</v>
      </c>
      <c r="C64" s="649"/>
      <c r="D64" s="649"/>
      <c r="E64" s="649"/>
      <c r="F64" s="649"/>
      <c r="G64" s="649"/>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9"/>
      <c r="AL64" s="649"/>
      <c r="AM64" s="649"/>
    </row>
  </sheetData>
  <sheetProtection selectLockedCells="1" selectUnlockedCells="1"/>
  <mergeCells count="151">
    <mergeCell ref="Z16:AE16"/>
    <mergeCell ref="H29:J29"/>
    <mergeCell ref="H28:J28"/>
    <mergeCell ref="K28:L28"/>
    <mergeCell ref="Q28:R29"/>
    <mergeCell ref="Q30:R31"/>
    <mergeCell ref="Q32:R33"/>
    <mergeCell ref="B32:E33"/>
    <mergeCell ref="H32:K33"/>
    <mergeCell ref="S28:T29"/>
    <mergeCell ref="S30:T31"/>
    <mergeCell ref="N25:X25"/>
    <mergeCell ref="B25:M25"/>
    <mergeCell ref="U28:V29"/>
    <mergeCell ref="U30:V31"/>
    <mergeCell ref="N29:P29"/>
    <mergeCell ref="Y25:AH27"/>
    <mergeCell ref="AG29:AH29"/>
    <mergeCell ref="AG30:AH31"/>
    <mergeCell ref="AG32:AH33"/>
    <mergeCell ref="AG28:AH28"/>
    <mergeCell ref="B36:F36"/>
    <mergeCell ref="B37:F37"/>
    <mergeCell ref="L34:M34"/>
    <mergeCell ref="B58:B62"/>
    <mergeCell ref="AB48:AD51"/>
    <mergeCell ref="Q34:R35"/>
    <mergeCell ref="AI25:AM26"/>
    <mergeCell ref="P46:T46"/>
    <mergeCell ref="B17:S18"/>
    <mergeCell ref="Z18:AD18"/>
    <mergeCell ref="AH46:AL47"/>
    <mergeCell ref="AB44:AM45"/>
    <mergeCell ref="B46:J47"/>
    <mergeCell ref="L46:O47"/>
    <mergeCell ref="V46:W47"/>
    <mergeCell ref="X46:X47"/>
    <mergeCell ref="AA46:AA47"/>
    <mergeCell ref="Y46:Z47"/>
    <mergeCell ref="R47:U47"/>
    <mergeCell ref="AC46:AG47"/>
    <mergeCell ref="D52:AL52"/>
    <mergeCell ref="D51:R51"/>
    <mergeCell ref="AI49:AJ49"/>
    <mergeCell ref="AI50:AJ50"/>
    <mergeCell ref="AK2:AL2"/>
    <mergeCell ref="B3:AM4"/>
    <mergeCell ref="AA7:AM9"/>
    <mergeCell ref="AC2:AD2"/>
    <mergeCell ref="AE2:AF2"/>
    <mergeCell ref="AH2:AI2"/>
    <mergeCell ref="AA10:AE10"/>
    <mergeCell ref="AF10:AK10"/>
    <mergeCell ref="B64:AM64"/>
    <mergeCell ref="J16:S16"/>
    <mergeCell ref="T16:W16"/>
    <mergeCell ref="AG20:AG21"/>
    <mergeCell ref="AH17:AI17"/>
    <mergeCell ref="AH20:AJ21"/>
    <mergeCell ref="L32:M33"/>
    <mergeCell ref="C34:E34"/>
    <mergeCell ref="B16:I16"/>
    <mergeCell ref="Z17:AC17"/>
    <mergeCell ref="AA20:AA21"/>
    <mergeCell ref="AB20:AD21"/>
    <mergeCell ref="B23:AM24"/>
    <mergeCell ref="B19:I19"/>
    <mergeCell ref="J19:S19"/>
    <mergeCell ref="D53:AL54"/>
    <mergeCell ref="B12:AM12"/>
    <mergeCell ref="B14:AM15"/>
    <mergeCell ref="F34:G34"/>
    <mergeCell ref="I34:K34"/>
    <mergeCell ref="F32:G33"/>
    <mergeCell ref="B30:G30"/>
    <mergeCell ref="H30:M30"/>
    <mergeCell ref="AL28:AM29"/>
    <mergeCell ref="AE17:AF17"/>
    <mergeCell ref="B28:C28"/>
    <mergeCell ref="D28:E28"/>
    <mergeCell ref="F28:G28"/>
    <mergeCell ref="B29:G29"/>
    <mergeCell ref="T19:Y19"/>
    <mergeCell ref="Z19:AM19"/>
    <mergeCell ref="AI27:AM27"/>
    <mergeCell ref="AK34:AM34"/>
    <mergeCell ref="Q26:T27"/>
    <mergeCell ref="B20:S22"/>
    <mergeCell ref="T22:Y22"/>
    <mergeCell ref="U20:V20"/>
    <mergeCell ref="U21:V21"/>
    <mergeCell ref="N26:P27"/>
    <mergeCell ref="N31:P31"/>
    <mergeCell ref="AI51:AJ51"/>
    <mergeCell ref="AG49:AH49"/>
    <mergeCell ref="AG50:AH50"/>
    <mergeCell ref="AG51:AH51"/>
    <mergeCell ref="D49:AA50"/>
    <mergeCell ref="AI28:AK29"/>
    <mergeCell ref="AI30:AM33"/>
    <mergeCell ref="B26:G27"/>
    <mergeCell ref="H26:M27"/>
    <mergeCell ref="U26:X27"/>
    <mergeCell ref="AK35:AM35"/>
    <mergeCell ref="AI34:AJ35"/>
    <mergeCell ref="S32:T33"/>
    <mergeCell ref="S34:T35"/>
    <mergeCell ref="Y28:AC29"/>
    <mergeCell ref="Z30:AC31"/>
    <mergeCell ref="Z32:AC33"/>
    <mergeCell ref="Z34:AC34"/>
    <mergeCell ref="AA35:AB35"/>
    <mergeCell ref="Y30:Y35"/>
    <mergeCell ref="W28:X29"/>
    <mergeCell ref="W30:X31"/>
    <mergeCell ref="W32:X33"/>
    <mergeCell ref="W34:X35"/>
    <mergeCell ref="AG34:AH35"/>
    <mergeCell ref="AE29:AF29"/>
    <mergeCell ref="N33:P33"/>
    <mergeCell ref="N35:P35"/>
    <mergeCell ref="AD28:AF28"/>
    <mergeCell ref="AD30:AF31"/>
    <mergeCell ref="N28:O28"/>
    <mergeCell ref="N30:O30"/>
    <mergeCell ref="N32:O32"/>
    <mergeCell ref="N34:O34"/>
    <mergeCell ref="V40:W41"/>
    <mergeCell ref="S40:T41"/>
    <mergeCell ref="Q40:R41"/>
    <mergeCell ref="M40:P41"/>
    <mergeCell ref="G36:AA37"/>
    <mergeCell ref="AB36:AF36"/>
    <mergeCell ref="AB37:AF37"/>
    <mergeCell ref="AG36:AM37"/>
    <mergeCell ref="U32:V33"/>
    <mergeCell ref="U34:V35"/>
    <mergeCell ref="B38:AA39"/>
    <mergeCell ref="AB38:AM39"/>
    <mergeCell ref="AJ41:AJ42"/>
    <mergeCell ref="AM41:AM42"/>
    <mergeCell ref="AH41:AI42"/>
    <mergeCell ref="AK41:AL42"/>
    <mergeCell ref="AC41:AF41"/>
    <mergeCell ref="AD42:AG42"/>
    <mergeCell ref="U40:U41"/>
    <mergeCell ref="X40:X41"/>
    <mergeCell ref="AA40:AA41"/>
    <mergeCell ref="Y40:Z41"/>
    <mergeCell ref="AD32:AF33"/>
    <mergeCell ref="AD34:AF35"/>
  </mergeCells>
  <phoneticPr fontId="1"/>
  <printOptions horizontalCentered="1" verticalCentered="1"/>
  <pageMargins left="0.59055118110236227" right="0.39370078740157483" top="0.59055118110236227" bottom="0.39370078740157483" header="0.51181102362204722" footer="0.51181102362204722"/>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X921"/>
  <sheetViews>
    <sheetView topLeftCell="Q1" zoomScale="90" zoomScaleNormal="90" workbookViewId="0">
      <selection activeCell="V35" sqref="V35"/>
    </sheetView>
  </sheetViews>
  <sheetFormatPr defaultRowHeight="13.5"/>
  <cols>
    <col min="1" max="1" width="6.375" customWidth="1"/>
    <col min="2" max="2" width="4.875" customWidth="1"/>
    <col min="3" max="3" width="8.875" customWidth="1"/>
    <col min="4" max="4" width="4.375" customWidth="1"/>
    <col min="5" max="5" width="20.625" bestFit="1" customWidth="1"/>
    <col min="6" max="6" width="20.625" customWidth="1"/>
    <col min="7" max="7" width="2.875" bestFit="1" customWidth="1"/>
    <col min="8" max="8" width="37.5" customWidth="1"/>
    <col min="9" max="9" width="10.125" customWidth="1"/>
    <col min="10" max="10" width="3.375" bestFit="1" customWidth="1"/>
    <col min="11" max="11" width="31.125" customWidth="1"/>
    <col min="12" max="12" width="36.125" customWidth="1"/>
    <col min="13" max="13" width="5.875" customWidth="1"/>
    <col min="14" max="14" width="21.375" bestFit="1" customWidth="1"/>
    <col min="15" max="15" width="17.875" customWidth="1"/>
    <col min="16" max="16" width="9.5" customWidth="1"/>
    <col min="17" max="17" width="47.875" customWidth="1"/>
    <col min="18" max="18" width="38.5" customWidth="1"/>
    <col min="24" max="24" width="35.125" customWidth="1"/>
  </cols>
  <sheetData>
    <row r="1" spans="1:24">
      <c r="A1" t="s">
        <v>41</v>
      </c>
      <c r="B1" s="2">
        <v>1</v>
      </c>
      <c r="C1" s="2">
        <v>1</v>
      </c>
      <c r="D1" t="s">
        <v>130</v>
      </c>
      <c r="E1" t="s">
        <v>364</v>
      </c>
      <c r="F1" t="str">
        <f t="shared" ref="F1:F20" si="0">D1&amp;"．"&amp;E1</f>
        <v>A．研究・開発</v>
      </c>
      <c r="G1" t="s">
        <v>130</v>
      </c>
      <c r="H1" t="s">
        <v>365</v>
      </c>
      <c r="I1" t="str">
        <f>G1</f>
        <v>A</v>
      </c>
      <c r="J1" t="s">
        <v>130</v>
      </c>
      <c r="K1" t="s">
        <v>366</v>
      </c>
      <c r="L1" t="str">
        <f t="shared" ref="L1:L9" si="1">J1&amp;"．"&amp;K1</f>
        <v>A．原子炉及び臨界集合体</v>
      </c>
      <c r="M1" t="s">
        <v>367</v>
      </c>
      <c r="N1" t="s">
        <v>368</v>
      </c>
      <c r="O1" t="str">
        <f>M1&amp;".  "&amp;N1</f>
        <v>A.  Ｃｏ６０第１照射棟</v>
      </c>
      <c r="P1" t="s">
        <v>369</v>
      </c>
      <c r="Q1" t="s">
        <v>370</v>
      </c>
      <c r="R1" t="str">
        <f t="shared" ref="R1:R65" si="2">P1&amp;"．"&amp;Q1</f>
        <v>組織コード．組織名</v>
      </c>
      <c r="W1">
        <v>1</v>
      </c>
      <c r="X1" t="s">
        <v>371</v>
      </c>
    </row>
    <row r="2" spans="1:24" ht="21.75" customHeight="1">
      <c r="A2" t="s">
        <v>372</v>
      </c>
      <c r="B2" s="2">
        <v>2</v>
      </c>
      <c r="C2" s="2">
        <v>2</v>
      </c>
      <c r="D2" t="s">
        <v>373</v>
      </c>
      <c r="E2" t="s">
        <v>374</v>
      </c>
      <c r="F2" t="str">
        <f t="shared" si="0"/>
        <v>B．加速器等の運転</v>
      </c>
      <c r="G2" t="s">
        <v>373</v>
      </c>
      <c r="H2" s="141" t="s">
        <v>375</v>
      </c>
      <c r="I2" t="str">
        <f>G2</f>
        <v>B</v>
      </c>
      <c r="J2" t="s">
        <v>373</v>
      </c>
      <c r="K2" t="s">
        <v>376</v>
      </c>
      <c r="L2" t="str">
        <f t="shared" si="1"/>
        <v>B．核燃料物質(汚染物質を含む)</v>
      </c>
      <c r="M2" t="s">
        <v>377</v>
      </c>
      <c r="N2" t="s">
        <v>378</v>
      </c>
      <c r="O2" t="str">
        <f t="shared" ref="O2:O6" si="3">M2&amp;".  "&amp;N2</f>
        <v>B.  Ｃｏ６０第２照射棟</v>
      </c>
      <c r="R2" t="str">
        <f t="shared" si="2"/>
        <v>．</v>
      </c>
      <c r="W2">
        <v>2</v>
      </c>
      <c r="X2" t="s">
        <v>379</v>
      </c>
    </row>
    <row r="3" spans="1:24">
      <c r="A3" t="s">
        <v>380</v>
      </c>
      <c r="B3" s="2">
        <v>3</v>
      </c>
      <c r="C3" s="2">
        <v>3</v>
      </c>
      <c r="D3" t="s">
        <v>381</v>
      </c>
      <c r="E3" t="s">
        <v>382</v>
      </c>
      <c r="F3" t="str">
        <f t="shared" si="0"/>
        <v>C．加速器等の保守</v>
      </c>
      <c r="G3" s="80"/>
      <c r="H3" t="s">
        <v>383</v>
      </c>
      <c r="I3" t="str">
        <f>I2</f>
        <v>B</v>
      </c>
      <c r="J3" t="s">
        <v>381</v>
      </c>
      <c r="K3" t="s">
        <v>384</v>
      </c>
      <c r="L3" t="str">
        <f t="shared" si="1"/>
        <v>C．密封されたRI(廃棄物を含む)</v>
      </c>
      <c r="M3" t="s">
        <v>385</v>
      </c>
      <c r="N3" t="s">
        <v>386</v>
      </c>
      <c r="O3" t="str">
        <f t="shared" si="3"/>
        <v>C.  １号加速器棟</v>
      </c>
      <c r="R3" t="str">
        <f t="shared" si="2"/>
        <v>．</v>
      </c>
      <c r="W3">
        <v>3</v>
      </c>
      <c r="X3" t="s">
        <v>387</v>
      </c>
    </row>
    <row r="4" spans="1:24">
      <c r="B4" s="2">
        <v>4</v>
      </c>
      <c r="C4" s="2">
        <v>4</v>
      </c>
      <c r="D4" t="s">
        <v>388</v>
      </c>
      <c r="E4" t="s">
        <v>389</v>
      </c>
      <c r="F4" t="str">
        <f t="shared" si="0"/>
        <v>D．一般機械等の運転</v>
      </c>
      <c r="G4" s="80"/>
      <c r="H4" t="s">
        <v>390</v>
      </c>
      <c r="I4" t="str">
        <f>I2</f>
        <v>B</v>
      </c>
      <c r="J4" t="s">
        <v>388</v>
      </c>
      <c r="K4" t="s">
        <v>391</v>
      </c>
      <c r="L4" t="str">
        <f t="shared" si="1"/>
        <v>D．非密封のRI(廃棄物を含む)</v>
      </c>
      <c r="M4" t="s">
        <v>392</v>
      </c>
      <c r="N4" t="s">
        <v>393</v>
      </c>
      <c r="O4" t="str">
        <f t="shared" si="3"/>
        <v>D.  食品照射γ線照射棟</v>
      </c>
      <c r="R4" t="str">
        <f t="shared" si="2"/>
        <v>．</v>
      </c>
      <c r="W4">
        <v>4</v>
      </c>
      <c r="X4" t="s">
        <v>394</v>
      </c>
    </row>
    <row r="5" spans="1:24">
      <c r="B5" s="2">
        <v>5</v>
      </c>
      <c r="C5" s="2">
        <v>5</v>
      </c>
      <c r="D5" t="s">
        <v>395</v>
      </c>
      <c r="E5" t="s">
        <v>396</v>
      </c>
      <c r="F5" t="str">
        <f t="shared" si="0"/>
        <v>E．RI等の製造、加工</v>
      </c>
      <c r="G5" s="80"/>
      <c r="H5" t="s">
        <v>397</v>
      </c>
      <c r="I5" t="str">
        <f>I2</f>
        <v>B</v>
      </c>
      <c r="J5" t="s">
        <v>395</v>
      </c>
      <c r="K5" t="s">
        <v>398</v>
      </c>
      <c r="L5" t="str">
        <f t="shared" si="1"/>
        <v>E．加速器(電子顕微鏡を含む)</v>
      </c>
      <c r="M5" t="s">
        <v>399</v>
      </c>
      <c r="N5" t="s">
        <v>400</v>
      </c>
      <c r="O5" t="str">
        <f t="shared" si="3"/>
        <v>E.  イオン照射研究施設</v>
      </c>
      <c r="R5" t="str">
        <f t="shared" si="2"/>
        <v>．</v>
      </c>
      <c r="W5">
        <v>5</v>
      </c>
      <c r="X5" t="s">
        <v>401</v>
      </c>
    </row>
    <row r="6" spans="1:24">
      <c r="A6" t="s">
        <v>402</v>
      </c>
      <c r="B6" s="2">
        <v>6</v>
      </c>
      <c r="C6" s="2">
        <v>6</v>
      </c>
      <c r="D6" t="s">
        <v>403</v>
      </c>
      <c r="E6" t="s">
        <v>404</v>
      </c>
      <c r="F6" t="str">
        <f t="shared" si="0"/>
        <v>F．RI等の分析、検査</v>
      </c>
      <c r="G6" s="80"/>
      <c r="H6" t="s">
        <v>405</v>
      </c>
      <c r="I6" t="str">
        <f>I2</f>
        <v>B</v>
      </c>
      <c r="J6" t="s">
        <v>403</v>
      </c>
      <c r="K6" t="s">
        <v>406</v>
      </c>
      <c r="L6" t="str">
        <f t="shared" si="1"/>
        <v>F．X線発生装置</v>
      </c>
      <c r="O6" t="str">
        <f t="shared" si="3"/>
        <v xml:space="preserve">.  </v>
      </c>
      <c r="R6" t="str">
        <f t="shared" si="2"/>
        <v>．</v>
      </c>
      <c r="W6">
        <v>6</v>
      </c>
      <c r="X6" t="s">
        <v>407</v>
      </c>
    </row>
    <row r="7" spans="1:24">
      <c r="A7" t="s">
        <v>90</v>
      </c>
      <c r="B7" s="2">
        <v>7</v>
      </c>
      <c r="C7" s="2">
        <v>7</v>
      </c>
      <c r="D7" t="s">
        <v>408</v>
      </c>
      <c r="E7" t="s">
        <v>409</v>
      </c>
      <c r="F7" t="str">
        <f t="shared" si="0"/>
        <v>G．RI等の輸送</v>
      </c>
      <c r="G7" t="s">
        <v>385</v>
      </c>
      <c r="H7" t="s">
        <v>410</v>
      </c>
      <c r="I7" t="str">
        <f>G7</f>
        <v>C</v>
      </c>
      <c r="J7" t="s">
        <v>408</v>
      </c>
      <c r="K7" t="s">
        <v>411</v>
      </c>
      <c r="L7" t="str">
        <f t="shared" si="1"/>
        <v>G．医療用X線発生装置</v>
      </c>
      <c r="R7" t="str">
        <f t="shared" si="2"/>
        <v>．</v>
      </c>
      <c r="W7">
        <v>7</v>
      </c>
      <c r="X7" t="s">
        <v>412</v>
      </c>
    </row>
    <row r="8" spans="1:24">
      <c r="A8" t="s">
        <v>413</v>
      </c>
      <c r="B8" s="2">
        <v>8</v>
      </c>
      <c r="C8" s="2">
        <v>8</v>
      </c>
      <c r="D8" t="s">
        <v>414</v>
      </c>
      <c r="E8" t="s">
        <v>415</v>
      </c>
      <c r="F8" t="str">
        <f t="shared" si="0"/>
        <v>H．RI等の保管、管理</v>
      </c>
      <c r="J8" t="s">
        <v>414</v>
      </c>
      <c r="K8" t="s">
        <v>416</v>
      </c>
      <c r="L8" t="str">
        <f t="shared" si="1"/>
        <v>H．核融合装置および付置する加速器</v>
      </c>
      <c r="R8" t="str">
        <f t="shared" si="2"/>
        <v>．</v>
      </c>
      <c r="W8">
        <v>8</v>
      </c>
      <c r="X8" t="s">
        <v>417</v>
      </c>
    </row>
    <row r="9" spans="1:24">
      <c r="B9" s="2">
        <v>9</v>
      </c>
      <c r="C9" s="2">
        <v>9</v>
      </c>
      <c r="D9" t="s">
        <v>418</v>
      </c>
      <c r="E9" t="s">
        <v>419</v>
      </c>
      <c r="F9" t="str">
        <f t="shared" si="0"/>
        <v>I．放射線管理、安全管理</v>
      </c>
      <c r="G9" t="s">
        <v>420</v>
      </c>
      <c r="H9" t="s">
        <v>421</v>
      </c>
      <c r="I9" t="str">
        <f>G9</f>
        <v>G</v>
      </c>
      <c r="J9" t="s">
        <v>422</v>
      </c>
      <c r="K9" t="s">
        <v>423</v>
      </c>
      <c r="L9" t="str">
        <f t="shared" si="1"/>
        <v>*．不明</v>
      </c>
      <c r="R9" t="str">
        <f t="shared" si="2"/>
        <v>．</v>
      </c>
      <c r="W9">
        <v>9</v>
      </c>
      <c r="X9" t="s">
        <v>424</v>
      </c>
    </row>
    <row r="10" spans="1:24">
      <c r="A10" t="s">
        <v>90</v>
      </c>
      <c r="B10" s="2">
        <v>10</v>
      </c>
      <c r="C10" s="2">
        <v>10</v>
      </c>
      <c r="D10" t="s">
        <v>132</v>
      </c>
      <c r="E10" t="s">
        <v>425</v>
      </c>
      <c r="F10" t="str">
        <f t="shared" si="0"/>
        <v>J．構内保安管理</v>
      </c>
      <c r="H10" t="s">
        <v>426</v>
      </c>
      <c r="I10" t="str">
        <f>I9</f>
        <v>G</v>
      </c>
      <c r="R10" t="str">
        <f t="shared" si="2"/>
        <v>．</v>
      </c>
    </row>
    <row r="11" spans="1:24">
      <c r="A11" t="s">
        <v>413</v>
      </c>
      <c r="B11" s="2">
        <v>11</v>
      </c>
      <c r="C11" s="2">
        <v>11</v>
      </c>
      <c r="D11" t="s">
        <v>427</v>
      </c>
      <c r="E11" t="s">
        <v>428</v>
      </c>
      <c r="F11" t="str">
        <f t="shared" si="0"/>
        <v>K．施設等の建設、工事、解体</v>
      </c>
      <c r="H11" t="s">
        <v>429</v>
      </c>
      <c r="I11" t="str">
        <f>I9</f>
        <v>G</v>
      </c>
      <c r="J11" t="s">
        <v>18</v>
      </c>
      <c r="K11" t="s">
        <v>18</v>
      </c>
      <c r="L11" t="s">
        <v>18</v>
      </c>
      <c r="R11" t="str">
        <f t="shared" si="2"/>
        <v>．</v>
      </c>
    </row>
    <row r="12" spans="1:24">
      <c r="B12" s="2">
        <v>12</v>
      </c>
      <c r="C12" s="2">
        <v>12</v>
      </c>
      <c r="D12" t="s">
        <v>430</v>
      </c>
      <c r="E12" t="s">
        <v>431</v>
      </c>
      <c r="F12" t="str">
        <f t="shared" si="0"/>
        <v>L．管理区域内の清掃</v>
      </c>
      <c r="H12" t="s">
        <v>432</v>
      </c>
      <c r="I12" t="str">
        <f>I9</f>
        <v>G</v>
      </c>
      <c r="R12" t="str">
        <f t="shared" si="2"/>
        <v>．</v>
      </c>
    </row>
    <row r="13" spans="1:24">
      <c r="C13" s="2">
        <v>13</v>
      </c>
      <c r="D13" t="s">
        <v>433</v>
      </c>
      <c r="E13" t="s">
        <v>434</v>
      </c>
      <c r="F13" t="str">
        <f t="shared" si="0"/>
        <v>M．管理区域内の除染</v>
      </c>
      <c r="G13" t="s">
        <v>435</v>
      </c>
      <c r="H13" t="s">
        <v>436</v>
      </c>
      <c r="I13" t="str">
        <f>G13</f>
        <v>H</v>
      </c>
      <c r="R13" t="str">
        <f t="shared" si="2"/>
        <v>．</v>
      </c>
    </row>
    <row r="14" spans="1:24">
      <c r="C14" s="2">
        <v>14</v>
      </c>
      <c r="D14" t="s">
        <v>437</v>
      </c>
      <c r="E14" t="s">
        <v>438</v>
      </c>
      <c r="F14" t="str">
        <f t="shared" si="0"/>
        <v>N．原子炉、RI等の教育</v>
      </c>
      <c r="G14" t="s">
        <v>439</v>
      </c>
      <c r="H14" t="s">
        <v>440</v>
      </c>
      <c r="I14" t="str">
        <f t="shared" ref="I14:I21" si="4">G14</f>
        <v>I</v>
      </c>
      <c r="R14" t="str">
        <f t="shared" si="2"/>
        <v>．</v>
      </c>
    </row>
    <row r="15" spans="1:24">
      <c r="C15" s="2">
        <v>15</v>
      </c>
      <c r="D15" t="s">
        <v>441</v>
      </c>
      <c r="E15" t="s">
        <v>442</v>
      </c>
      <c r="F15" t="str">
        <f t="shared" si="0"/>
        <v>O．健康診断、医療</v>
      </c>
      <c r="G15" t="s">
        <v>443</v>
      </c>
      <c r="H15" t="s">
        <v>444</v>
      </c>
      <c r="I15" t="str">
        <f>G15</f>
        <v>J</v>
      </c>
      <c r="R15" t="str">
        <f t="shared" si="2"/>
        <v>．</v>
      </c>
    </row>
    <row r="16" spans="1:24">
      <c r="C16" s="2">
        <v>16</v>
      </c>
      <c r="D16" t="s">
        <v>445</v>
      </c>
      <c r="E16" t="s">
        <v>446</v>
      </c>
      <c r="F16" t="str">
        <f t="shared" si="0"/>
        <v>P．機器等の製造、管理</v>
      </c>
      <c r="G16" t="s">
        <v>447</v>
      </c>
      <c r="H16" t="s">
        <v>448</v>
      </c>
      <c r="I16" t="str">
        <f t="shared" si="4"/>
        <v>N</v>
      </c>
      <c r="R16" t="str">
        <f t="shared" si="2"/>
        <v>．</v>
      </c>
    </row>
    <row r="17" spans="3:18">
      <c r="C17" s="2">
        <v>17</v>
      </c>
      <c r="D17" t="s">
        <v>449</v>
      </c>
      <c r="E17" t="s">
        <v>450</v>
      </c>
      <c r="F17" t="str">
        <f t="shared" si="0"/>
        <v>Q．物品等の管理</v>
      </c>
      <c r="G17" t="s">
        <v>451</v>
      </c>
      <c r="H17" t="s">
        <v>452</v>
      </c>
      <c r="I17" t="str">
        <f t="shared" si="4"/>
        <v>O</v>
      </c>
      <c r="R17" t="str">
        <f t="shared" si="2"/>
        <v>．</v>
      </c>
    </row>
    <row r="18" spans="3:18">
      <c r="C18" s="2">
        <v>18</v>
      </c>
      <c r="D18" t="s">
        <v>453</v>
      </c>
      <c r="E18" t="s">
        <v>454</v>
      </c>
      <c r="F18" t="str">
        <f t="shared" si="0"/>
        <v>R．施設等の査察、視察</v>
      </c>
      <c r="G18" t="s">
        <v>455</v>
      </c>
      <c r="H18" t="s">
        <v>456</v>
      </c>
      <c r="I18" t="str">
        <f t="shared" si="4"/>
        <v>Q</v>
      </c>
      <c r="R18" t="str">
        <f t="shared" si="2"/>
        <v>．</v>
      </c>
    </row>
    <row r="19" spans="3:18">
      <c r="C19" s="2">
        <v>19</v>
      </c>
      <c r="D19" t="s">
        <v>457</v>
      </c>
      <c r="E19" t="s">
        <v>458</v>
      </c>
      <c r="F19" t="str">
        <f t="shared" si="0"/>
        <v>S．防護隊</v>
      </c>
      <c r="G19" t="s">
        <v>459</v>
      </c>
      <c r="H19" t="s">
        <v>460</v>
      </c>
      <c r="I19" t="str">
        <f>G19</f>
        <v>S</v>
      </c>
      <c r="R19" t="str">
        <f t="shared" si="2"/>
        <v>．</v>
      </c>
    </row>
    <row r="20" spans="3:18">
      <c r="C20" s="2">
        <v>20</v>
      </c>
      <c r="D20" t="s">
        <v>422</v>
      </c>
      <c r="E20" t="s">
        <v>423</v>
      </c>
      <c r="F20" t="str">
        <f t="shared" si="0"/>
        <v>*．不明</v>
      </c>
      <c r="G20" t="s">
        <v>461</v>
      </c>
      <c r="H20" t="s">
        <v>462</v>
      </c>
      <c r="I20" t="str">
        <f>G20</f>
        <v>T</v>
      </c>
      <c r="R20" t="str">
        <f t="shared" si="2"/>
        <v>．</v>
      </c>
    </row>
    <row r="21" spans="3:18">
      <c r="C21" s="2">
        <v>21</v>
      </c>
      <c r="D21" t="s">
        <v>18</v>
      </c>
      <c r="E21" t="s">
        <v>18</v>
      </c>
      <c r="F21" t="s">
        <v>18</v>
      </c>
      <c r="G21" t="s">
        <v>422</v>
      </c>
      <c r="H21" t="s">
        <v>423</v>
      </c>
      <c r="I21" t="str">
        <f t="shared" si="4"/>
        <v>*</v>
      </c>
      <c r="R21" t="str">
        <f t="shared" si="2"/>
        <v>．</v>
      </c>
    </row>
    <row r="22" spans="3:18">
      <c r="C22" s="2">
        <v>22</v>
      </c>
      <c r="R22" t="str">
        <f t="shared" si="2"/>
        <v>．</v>
      </c>
    </row>
    <row r="23" spans="3:18">
      <c r="C23" s="2">
        <v>23</v>
      </c>
      <c r="I23" t="str">
        <f t="shared" ref="I23:I42" si="5">G23&amp;"．"&amp;H23</f>
        <v>．</v>
      </c>
      <c r="R23" t="str">
        <f t="shared" si="2"/>
        <v>．</v>
      </c>
    </row>
    <row r="24" spans="3:18">
      <c r="C24" s="2">
        <v>24</v>
      </c>
      <c r="I24" t="str">
        <f t="shared" si="5"/>
        <v>．</v>
      </c>
      <c r="R24" t="str">
        <f t="shared" si="2"/>
        <v>．</v>
      </c>
    </row>
    <row r="25" spans="3:18">
      <c r="C25" s="2">
        <v>25</v>
      </c>
      <c r="I25" t="str">
        <f t="shared" si="5"/>
        <v>．</v>
      </c>
      <c r="R25" t="str">
        <f t="shared" si="2"/>
        <v>．</v>
      </c>
    </row>
    <row r="26" spans="3:18">
      <c r="C26" s="2">
        <v>26</v>
      </c>
      <c r="I26" t="str">
        <f t="shared" si="5"/>
        <v>．</v>
      </c>
      <c r="R26" t="str">
        <f t="shared" si="2"/>
        <v>．</v>
      </c>
    </row>
    <row r="27" spans="3:18">
      <c r="C27" s="2">
        <v>27</v>
      </c>
      <c r="I27" t="str">
        <f t="shared" si="5"/>
        <v>．</v>
      </c>
      <c r="R27" t="str">
        <f t="shared" si="2"/>
        <v>．</v>
      </c>
    </row>
    <row r="28" spans="3:18">
      <c r="C28" s="2">
        <v>28</v>
      </c>
      <c r="I28" t="str">
        <f t="shared" si="5"/>
        <v>．</v>
      </c>
      <c r="R28" t="str">
        <f t="shared" si="2"/>
        <v>．</v>
      </c>
    </row>
    <row r="29" spans="3:18">
      <c r="C29" s="2">
        <v>29</v>
      </c>
      <c r="I29" t="str">
        <f t="shared" si="5"/>
        <v>．</v>
      </c>
      <c r="R29" t="str">
        <f t="shared" si="2"/>
        <v>．</v>
      </c>
    </row>
    <row r="30" spans="3:18">
      <c r="C30" s="2">
        <v>30</v>
      </c>
      <c r="I30" t="str">
        <f t="shared" si="5"/>
        <v>．</v>
      </c>
      <c r="R30" t="str">
        <f t="shared" si="2"/>
        <v>．</v>
      </c>
    </row>
    <row r="31" spans="3:18">
      <c r="C31" s="2">
        <v>31</v>
      </c>
      <c r="I31" t="str">
        <f t="shared" si="5"/>
        <v>．</v>
      </c>
      <c r="R31" t="str">
        <f t="shared" si="2"/>
        <v>．</v>
      </c>
    </row>
    <row r="32" spans="3:18">
      <c r="I32" t="str">
        <f t="shared" si="5"/>
        <v>．</v>
      </c>
      <c r="R32" t="str">
        <f t="shared" si="2"/>
        <v>．</v>
      </c>
    </row>
    <row r="33" spans="9:18">
      <c r="I33" t="str">
        <f t="shared" si="5"/>
        <v>．</v>
      </c>
      <c r="R33" t="str">
        <f t="shared" si="2"/>
        <v>．</v>
      </c>
    </row>
    <row r="34" spans="9:18">
      <c r="I34" t="str">
        <f t="shared" si="5"/>
        <v>．</v>
      </c>
      <c r="R34" t="str">
        <f t="shared" si="2"/>
        <v>．</v>
      </c>
    </row>
    <row r="35" spans="9:18">
      <c r="I35" t="str">
        <f t="shared" si="5"/>
        <v>．</v>
      </c>
      <c r="R35" t="str">
        <f t="shared" si="2"/>
        <v>．</v>
      </c>
    </row>
    <row r="36" spans="9:18">
      <c r="I36" t="str">
        <f t="shared" si="5"/>
        <v>．</v>
      </c>
      <c r="R36" t="str">
        <f t="shared" si="2"/>
        <v>．</v>
      </c>
    </row>
    <row r="37" spans="9:18">
      <c r="I37" t="str">
        <f t="shared" si="5"/>
        <v>．</v>
      </c>
      <c r="R37" t="str">
        <f t="shared" si="2"/>
        <v>．</v>
      </c>
    </row>
    <row r="38" spans="9:18">
      <c r="I38" t="str">
        <f t="shared" si="5"/>
        <v>．</v>
      </c>
      <c r="R38" t="str">
        <f t="shared" si="2"/>
        <v>．</v>
      </c>
    </row>
    <row r="39" spans="9:18">
      <c r="I39" t="str">
        <f t="shared" si="5"/>
        <v>．</v>
      </c>
      <c r="R39" t="str">
        <f t="shared" si="2"/>
        <v>．</v>
      </c>
    </row>
    <row r="40" spans="9:18">
      <c r="I40" t="str">
        <f t="shared" si="5"/>
        <v>．</v>
      </c>
      <c r="R40" t="str">
        <f t="shared" si="2"/>
        <v>．</v>
      </c>
    </row>
    <row r="41" spans="9:18">
      <c r="I41" t="str">
        <f t="shared" si="5"/>
        <v>．</v>
      </c>
      <c r="R41" t="str">
        <f t="shared" si="2"/>
        <v>．</v>
      </c>
    </row>
    <row r="42" spans="9:18">
      <c r="I42" t="str">
        <f t="shared" si="5"/>
        <v>．</v>
      </c>
      <c r="R42" t="str">
        <f t="shared" si="2"/>
        <v>．</v>
      </c>
    </row>
    <row r="43" spans="9:18">
      <c r="R43" t="str">
        <f t="shared" si="2"/>
        <v>．</v>
      </c>
    </row>
    <row r="44" spans="9:18">
      <c r="R44" t="str">
        <f t="shared" si="2"/>
        <v>．</v>
      </c>
    </row>
    <row r="45" spans="9:18">
      <c r="R45" t="str">
        <f t="shared" si="2"/>
        <v>．</v>
      </c>
    </row>
    <row r="46" spans="9:18">
      <c r="R46" t="str">
        <f t="shared" si="2"/>
        <v>．</v>
      </c>
    </row>
    <row r="47" spans="9:18">
      <c r="R47" t="str">
        <f t="shared" si="2"/>
        <v>．</v>
      </c>
    </row>
    <row r="48" spans="9:18">
      <c r="R48" t="str">
        <f t="shared" si="2"/>
        <v>．</v>
      </c>
    </row>
    <row r="49" spans="18:18">
      <c r="R49" t="str">
        <f t="shared" si="2"/>
        <v>．</v>
      </c>
    </row>
    <row r="50" spans="18:18">
      <c r="R50" t="str">
        <f t="shared" si="2"/>
        <v>．</v>
      </c>
    </row>
    <row r="51" spans="18:18">
      <c r="R51" t="str">
        <f t="shared" si="2"/>
        <v>．</v>
      </c>
    </row>
    <row r="52" spans="18:18">
      <c r="R52" t="str">
        <f t="shared" si="2"/>
        <v>．</v>
      </c>
    </row>
    <row r="53" spans="18:18">
      <c r="R53" t="str">
        <f t="shared" si="2"/>
        <v>．</v>
      </c>
    </row>
    <row r="54" spans="18:18">
      <c r="R54" t="str">
        <f>P54&amp;"．"&amp;Q54</f>
        <v>．</v>
      </c>
    </row>
    <row r="55" spans="18:18">
      <c r="R55" t="str">
        <f t="shared" si="2"/>
        <v>．</v>
      </c>
    </row>
    <row r="56" spans="18:18">
      <c r="R56" t="str">
        <f t="shared" si="2"/>
        <v>．</v>
      </c>
    </row>
    <row r="57" spans="18:18">
      <c r="R57" t="str">
        <f t="shared" si="2"/>
        <v>．</v>
      </c>
    </row>
    <row r="58" spans="18:18">
      <c r="R58" t="str">
        <f t="shared" si="2"/>
        <v>．</v>
      </c>
    </row>
    <row r="59" spans="18:18">
      <c r="R59" t="str">
        <f t="shared" si="2"/>
        <v>．</v>
      </c>
    </row>
    <row r="60" spans="18:18">
      <c r="R60" t="str">
        <f t="shared" si="2"/>
        <v>．</v>
      </c>
    </row>
    <row r="61" spans="18:18">
      <c r="R61" t="str">
        <f t="shared" si="2"/>
        <v>．</v>
      </c>
    </row>
    <row r="62" spans="18:18">
      <c r="R62" t="str">
        <f t="shared" si="2"/>
        <v>．</v>
      </c>
    </row>
    <row r="63" spans="18:18">
      <c r="R63" t="str">
        <f t="shared" si="2"/>
        <v>．</v>
      </c>
    </row>
    <row r="64" spans="18:18">
      <c r="R64" t="str">
        <f t="shared" si="2"/>
        <v>．</v>
      </c>
    </row>
    <row r="65" spans="18:18">
      <c r="R65" t="str">
        <f t="shared" si="2"/>
        <v>．</v>
      </c>
    </row>
    <row r="66" spans="18:18">
      <c r="R66" t="str">
        <f t="shared" ref="R66:R129" si="6">P66&amp;"．"&amp;Q66</f>
        <v>．</v>
      </c>
    </row>
    <row r="67" spans="18:18">
      <c r="R67" t="str">
        <f t="shared" si="6"/>
        <v>．</v>
      </c>
    </row>
    <row r="68" spans="18:18">
      <c r="R68" t="str">
        <f t="shared" si="6"/>
        <v>．</v>
      </c>
    </row>
    <row r="69" spans="18:18">
      <c r="R69" t="str">
        <f t="shared" si="6"/>
        <v>．</v>
      </c>
    </row>
    <row r="70" spans="18:18">
      <c r="R70" t="str">
        <f t="shared" si="6"/>
        <v>．</v>
      </c>
    </row>
    <row r="71" spans="18:18">
      <c r="R71" t="str">
        <f t="shared" si="6"/>
        <v>．</v>
      </c>
    </row>
    <row r="72" spans="18:18">
      <c r="R72" t="str">
        <f t="shared" si="6"/>
        <v>．</v>
      </c>
    </row>
    <row r="73" spans="18:18">
      <c r="R73" t="str">
        <f t="shared" si="6"/>
        <v>．</v>
      </c>
    </row>
    <row r="74" spans="18:18">
      <c r="R74" t="str">
        <f t="shared" si="6"/>
        <v>．</v>
      </c>
    </row>
    <row r="75" spans="18:18">
      <c r="R75" t="str">
        <f t="shared" si="6"/>
        <v>．</v>
      </c>
    </row>
    <row r="76" spans="18:18">
      <c r="R76" t="str">
        <f t="shared" si="6"/>
        <v>．</v>
      </c>
    </row>
    <row r="77" spans="18:18">
      <c r="R77" t="str">
        <f t="shared" si="6"/>
        <v>．</v>
      </c>
    </row>
    <row r="78" spans="18:18">
      <c r="R78" t="str">
        <f t="shared" si="6"/>
        <v>．</v>
      </c>
    </row>
    <row r="79" spans="18:18">
      <c r="R79" t="str">
        <f t="shared" si="6"/>
        <v>．</v>
      </c>
    </row>
    <row r="80" spans="18:18">
      <c r="R80" t="str">
        <f t="shared" si="6"/>
        <v>．</v>
      </c>
    </row>
    <row r="81" spans="18:18">
      <c r="R81" t="str">
        <f t="shared" si="6"/>
        <v>．</v>
      </c>
    </row>
    <row r="82" spans="18:18">
      <c r="R82" t="str">
        <f t="shared" si="6"/>
        <v>．</v>
      </c>
    </row>
    <row r="83" spans="18:18">
      <c r="R83" t="str">
        <f t="shared" si="6"/>
        <v>．</v>
      </c>
    </row>
    <row r="84" spans="18:18">
      <c r="R84" t="str">
        <f t="shared" si="6"/>
        <v>．</v>
      </c>
    </row>
    <row r="85" spans="18:18">
      <c r="R85" t="str">
        <f t="shared" si="6"/>
        <v>．</v>
      </c>
    </row>
    <row r="86" spans="18:18">
      <c r="R86" t="str">
        <f t="shared" si="6"/>
        <v>．</v>
      </c>
    </row>
    <row r="87" spans="18:18">
      <c r="R87" t="str">
        <f t="shared" si="6"/>
        <v>．</v>
      </c>
    </row>
    <row r="88" spans="18:18">
      <c r="R88" t="str">
        <f t="shared" si="6"/>
        <v>．</v>
      </c>
    </row>
    <row r="89" spans="18:18">
      <c r="R89" t="str">
        <f t="shared" si="6"/>
        <v>．</v>
      </c>
    </row>
    <row r="90" spans="18:18">
      <c r="R90" t="str">
        <f t="shared" si="6"/>
        <v>．</v>
      </c>
    </row>
    <row r="91" spans="18:18">
      <c r="R91" t="str">
        <f t="shared" si="6"/>
        <v>．</v>
      </c>
    </row>
    <row r="92" spans="18:18">
      <c r="R92" t="str">
        <f t="shared" si="6"/>
        <v>．</v>
      </c>
    </row>
    <row r="93" spans="18:18">
      <c r="R93" t="str">
        <f t="shared" si="6"/>
        <v>．</v>
      </c>
    </row>
    <row r="94" spans="18:18">
      <c r="R94" t="str">
        <f t="shared" si="6"/>
        <v>．</v>
      </c>
    </row>
    <row r="95" spans="18:18">
      <c r="R95" t="str">
        <f t="shared" si="6"/>
        <v>．</v>
      </c>
    </row>
    <row r="96" spans="18:18">
      <c r="R96" t="str">
        <f t="shared" si="6"/>
        <v>．</v>
      </c>
    </row>
    <row r="97" spans="18:18">
      <c r="R97" t="str">
        <f t="shared" si="6"/>
        <v>．</v>
      </c>
    </row>
    <row r="98" spans="18:18">
      <c r="R98" t="str">
        <f t="shared" si="6"/>
        <v>．</v>
      </c>
    </row>
    <row r="99" spans="18:18">
      <c r="R99" t="str">
        <f t="shared" si="6"/>
        <v>．</v>
      </c>
    </row>
    <row r="100" spans="18:18">
      <c r="R100" t="str">
        <f t="shared" si="6"/>
        <v>．</v>
      </c>
    </row>
    <row r="101" spans="18:18">
      <c r="R101" t="str">
        <f t="shared" si="6"/>
        <v>．</v>
      </c>
    </row>
    <row r="102" spans="18:18">
      <c r="R102" t="str">
        <f t="shared" si="6"/>
        <v>．</v>
      </c>
    </row>
    <row r="103" spans="18:18">
      <c r="R103" t="str">
        <f t="shared" si="6"/>
        <v>．</v>
      </c>
    </row>
    <row r="104" spans="18:18">
      <c r="R104" t="str">
        <f t="shared" si="6"/>
        <v>．</v>
      </c>
    </row>
    <row r="105" spans="18:18">
      <c r="R105" t="str">
        <f t="shared" si="6"/>
        <v>．</v>
      </c>
    </row>
    <row r="106" spans="18:18">
      <c r="R106" t="str">
        <f t="shared" si="6"/>
        <v>．</v>
      </c>
    </row>
    <row r="107" spans="18:18">
      <c r="R107" t="str">
        <f t="shared" si="6"/>
        <v>．</v>
      </c>
    </row>
    <row r="108" spans="18:18">
      <c r="R108" t="str">
        <f t="shared" si="6"/>
        <v>．</v>
      </c>
    </row>
    <row r="109" spans="18:18">
      <c r="R109" t="str">
        <f t="shared" si="6"/>
        <v>．</v>
      </c>
    </row>
    <row r="110" spans="18:18">
      <c r="R110" t="str">
        <f t="shared" si="6"/>
        <v>．</v>
      </c>
    </row>
    <row r="111" spans="18:18">
      <c r="R111" t="str">
        <f t="shared" si="6"/>
        <v>．</v>
      </c>
    </row>
    <row r="112" spans="18:18">
      <c r="R112" t="str">
        <f t="shared" si="6"/>
        <v>．</v>
      </c>
    </row>
    <row r="113" spans="13:18">
      <c r="R113" t="str">
        <f t="shared" si="6"/>
        <v>．</v>
      </c>
    </row>
    <row r="114" spans="13:18">
      <c r="R114" t="str">
        <f t="shared" si="6"/>
        <v>．</v>
      </c>
    </row>
    <row r="115" spans="13:18">
      <c r="R115" t="str">
        <f t="shared" si="6"/>
        <v>．</v>
      </c>
    </row>
    <row r="116" spans="13:18">
      <c r="R116" t="str">
        <f t="shared" si="6"/>
        <v>．</v>
      </c>
    </row>
    <row r="117" spans="13:18">
      <c r="R117" t="str">
        <f t="shared" si="6"/>
        <v>．</v>
      </c>
    </row>
    <row r="118" spans="13:18">
      <c r="R118" t="str">
        <f t="shared" si="6"/>
        <v>．</v>
      </c>
    </row>
    <row r="119" spans="13:18">
      <c r="R119" t="str">
        <f t="shared" si="6"/>
        <v>．</v>
      </c>
    </row>
    <row r="120" spans="13:18">
      <c r="R120" t="str">
        <f t="shared" si="6"/>
        <v>．</v>
      </c>
    </row>
    <row r="121" spans="13:18">
      <c r="R121" t="str">
        <f t="shared" si="6"/>
        <v>．</v>
      </c>
    </row>
    <row r="122" spans="13:18">
      <c r="R122" t="str">
        <f t="shared" si="6"/>
        <v>．</v>
      </c>
    </row>
    <row r="123" spans="13:18">
      <c r="R123" t="str">
        <f t="shared" si="6"/>
        <v>．</v>
      </c>
    </row>
    <row r="124" spans="13:18">
      <c r="M124" t="s">
        <v>463</v>
      </c>
      <c r="N124" t="s">
        <v>464</v>
      </c>
      <c r="R124" t="str">
        <f t="shared" si="6"/>
        <v>．</v>
      </c>
    </row>
    <row r="125" spans="13:18">
      <c r="M125" t="s">
        <v>465</v>
      </c>
      <c r="N125" t="s">
        <v>466</v>
      </c>
      <c r="R125" t="str">
        <f t="shared" si="6"/>
        <v>．</v>
      </c>
    </row>
    <row r="126" spans="13:18">
      <c r="M126" t="s">
        <v>467</v>
      </c>
      <c r="N126" t="s">
        <v>468</v>
      </c>
      <c r="R126" t="str">
        <f t="shared" si="6"/>
        <v>．</v>
      </c>
    </row>
    <row r="127" spans="13:18">
      <c r="M127" t="s">
        <v>469</v>
      </c>
      <c r="N127" t="s">
        <v>470</v>
      </c>
      <c r="R127" t="str">
        <f t="shared" si="6"/>
        <v>．</v>
      </c>
    </row>
    <row r="128" spans="13:18">
      <c r="M128" t="s">
        <v>471</v>
      </c>
      <c r="N128" t="s">
        <v>472</v>
      </c>
      <c r="R128" t="str">
        <f t="shared" si="6"/>
        <v>．</v>
      </c>
    </row>
    <row r="129" spans="13:18">
      <c r="M129" t="s">
        <v>473</v>
      </c>
      <c r="N129" t="s">
        <v>474</v>
      </c>
      <c r="R129" t="str">
        <f t="shared" si="6"/>
        <v>．</v>
      </c>
    </row>
    <row r="130" spans="13:18">
      <c r="M130" t="s">
        <v>475</v>
      </c>
      <c r="N130" t="s">
        <v>476</v>
      </c>
      <c r="R130" t="str">
        <f t="shared" ref="R130:R195" si="7">P130&amp;"．"&amp;Q130</f>
        <v>．</v>
      </c>
    </row>
    <row r="131" spans="13:18">
      <c r="M131" t="s">
        <v>477</v>
      </c>
      <c r="N131" t="s">
        <v>478</v>
      </c>
      <c r="R131" t="str">
        <f t="shared" si="7"/>
        <v>．</v>
      </c>
    </row>
    <row r="132" spans="13:18">
      <c r="M132" t="s">
        <v>479</v>
      </c>
      <c r="N132" t="s">
        <v>480</v>
      </c>
      <c r="R132" t="str">
        <f t="shared" si="7"/>
        <v>．</v>
      </c>
    </row>
    <row r="133" spans="13:18">
      <c r="M133" t="s">
        <v>481</v>
      </c>
      <c r="N133" t="s">
        <v>482</v>
      </c>
      <c r="R133" t="str">
        <f t="shared" si="7"/>
        <v>．</v>
      </c>
    </row>
    <row r="134" spans="13:18">
      <c r="M134" t="s">
        <v>483</v>
      </c>
      <c r="N134" t="s">
        <v>484</v>
      </c>
      <c r="R134" t="str">
        <f t="shared" si="7"/>
        <v>．</v>
      </c>
    </row>
    <row r="135" spans="13:18">
      <c r="M135" t="s">
        <v>485</v>
      </c>
      <c r="N135" t="s">
        <v>486</v>
      </c>
      <c r="R135" t="str">
        <f t="shared" si="7"/>
        <v>．</v>
      </c>
    </row>
    <row r="136" spans="13:18">
      <c r="M136" t="s">
        <v>487</v>
      </c>
      <c r="N136" t="s">
        <v>488</v>
      </c>
      <c r="R136" t="str">
        <f t="shared" si="7"/>
        <v>．</v>
      </c>
    </row>
    <row r="137" spans="13:18">
      <c r="M137" t="s">
        <v>489</v>
      </c>
      <c r="N137" t="s">
        <v>490</v>
      </c>
      <c r="R137" t="str">
        <f t="shared" si="7"/>
        <v>．</v>
      </c>
    </row>
    <row r="138" spans="13:18">
      <c r="M138" t="s">
        <v>491</v>
      </c>
      <c r="N138" t="s">
        <v>492</v>
      </c>
      <c r="R138" t="str">
        <f t="shared" si="7"/>
        <v>．</v>
      </c>
    </row>
    <row r="139" spans="13:18">
      <c r="M139" t="s">
        <v>493</v>
      </c>
      <c r="N139" t="s">
        <v>494</v>
      </c>
      <c r="R139" t="str">
        <f t="shared" si="7"/>
        <v>．</v>
      </c>
    </row>
    <row r="140" spans="13:18">
      <c r="M140" t="s">
        <v>495</v>
      </c>
      <c r="N140" t="s">
        <v>496</v>
      </c>
      <c r="R140" t="str">
        <f t="shared" si="7"/>
        <v>．</v>
      </c>
    </row>
    <row r="141" spans="13:18">
      <c r="M141" t="s">
        <v>497</v>
      </c>
      <c r="N141" t="s">
        <v>498</v>
      </c>
      <c r="R141" t="str">
        <f t="shared" si="7"/>
        <v>．</v>
      </c>
    </row>
    <row r="142" spans="13:18">
      <c r="M142" t="s">
        <v>499</v>
      </c>
      <c r="N142" t="s">
        <v>500</v>
      </c>
      <c r="R142" t="str">
        <f t="shared" si="7"/>
        <v>．</v>
      </c>
    </row>
    <row r="143" spans="13:18">
      <c r="M143" t="s">
        <v>501</v>
      </c>
      <c r="N143" t="s">
        <v>502</v>
      </c>
      <c r="R143" t="str">
        <f t="shared" si="7"/>
        <v>．</v>
      </c>
    </row>
    <row r="144" spans="13:18">
      <c r="M144" t="s">
        <v>503</v>
      </c>
      <c r="N144" t="s">
        <v>504</v>
      </c>
      <c r="R144" t="str">
        <f t="shared" si="7"/>
        <v>．</v>
      </c>
    </row>
    <row r="145" spans="13:18">
      <c r="M145" t="s">
        <v>505</v>
      </c>
      <c r="N145" t="s">
        <v>506</v>
      </c>
      <c r="R145" t="str">
        <f t="shared" si="7"/>
        <v>．</v>
      </c>
    </row>
    <row r="146" spans="13:18">
      <c r="M146" t="s">
        <v>507</v>
      </c>
      <c r="N146" t="s">
        <v>508</v>
      </c>
      <c r="R146" t="str">
        <f t="shared" si="7"/>
        <v>．</v>
      </c>
    </row>
    <row r="147" spans="13:18">
      <c r="M147" t="s">
        <v>509</v>
      </c>
      <c r="N147" t="s">
        <v>510</v>
      </c>
      <c r="R147" t="str">
        <f t="shared" si="7"/>
        <v>．</v>
      </c>
    </row>
    <row r="148" spans="13:18">
      <c r="M148" t="s">
        <v>511</v>
      </c>
      <c r="N148" t="s">
        <v>512</v>
      </c>
      <c r="R148" t="str">
        <f t="shared" si="7"/>
        <v>．</v>
      </c>
    </row>
    <row r="149" spans="13:18">
      <c r="M149" t="s">
        <v>513</v>
      </c>
      <c r="N149" t="s">
        <v>514</v>
      </c>
      <c r="R149" t="str">
        <f t="shared" si="7"/>
        <v>．</v>
      </c>
    </row>
    <row r="150" spans="13:18">
      <c r="M150" t="s">
        <v>515</v>
      </c>
      <c r="N150" t="s">
        <v>516</v>
      </c>
      <c r="R150" t="str">
        <f t="shared" si="7"/>
        <v>．</v>
      </c>
    </row>
    <row r="151" spans="13:18">
      <c r="M151" t="s">
        <v>517</v>
      </c>
      <c r="N151" t="s">
        <v>518</v>
      </c>
      <c r="R151" t="str">
        <f t="shared" si="7"/>
        <v>．</v>
      </c>
    </row>
    <row r="152" spans="13:18">
      <c r="M152" t="s">
        <v>519</v>
      </c>
      <c r="N152" t="s">
        <v>520</v>
      </c>
      <c r="R152" t="str">
        <f t="shared" si="7"/>
        <v>．</v>
      </c>
    </row>
    <row r="153" spans="13:18">
      <c r="M153" t="s">
        <v>521</v>
      </c>
      <c r="N153" t="s">
        <v>522</v>
      </c>
      <c r="R153" t="str">
        <f t="shared" si="7"/>
        <v>．</v>
      </c>
    </row>
    <row r="154" spans="13:18">
      <c r="M154" t="s">
        <v>523</v>
      </c>
      <c r="N154" t="s">
        <v>524</v>
      </c>
      <c r="R154" t="str">
        <f t="shared" si="7"/>
        <v>．</v>
      </c>
    </row>
    <row r="155" spans="13:18">
      <c r="N155" t="s">
        <v>18</v>
      </c>
      <c r="R155" t="str">
        <f t="shared" si="7"/>
        <v>．</v>
      </c>
    </row>
    <row r="156" spans="13:18">
      <c r="N156" t="s">
        <v>18</v>
      </c>
      <c r="R156" t="str">
        <f t="shared" si="7"/>
        <v>．</v>
      </c>
    </row>
    <row r="157" spans="13:18">
      <c r="N157" t="s">
        <v>18</v>
      </c>
      <c r="R157" t="str">
        <f t="shared" si="7"/>
        <v>．</v>
      </c>
    </row>
    <row r="158" spans="13:18">
      <c r="N158" t="s">
        <v>18</v>
      </c>
      <c r="R158" t="str">
        <f t="shared" si="7"/>
        <v>．</v>
      </c>
    </row>
    <row r="159" spans="13:18">
      <c r="N159" t="s">
        <v>18</v>
      </c>
      <c r="R159" t="str">
        <f t="shared" si="7"/>
        <v>．</v>
      </c>
    </row>
    <row r="160" spans="13:18">
      <c r="N160" t="s">
        <v>18</v>
      </c>
      <c r="R160" t="str">
        <f t="shared" si="7"/>
        <v>．</v>
      </c>
    </row>
    <row r="161" spans="14:18">
      <c r="N161" t="s">
        <v>18</v>
      </c>
      <c r="R161" t="str">
        <f t="shared" si="7"/>
        <v>．</v>
      </c>
    </row>
    <row r="162" spans="14:18">
      <c r="N162" t="s">
        <v>18</v>
      </c>
      <c r="R162" t="str">
        <f t="shared" si="7"/>
        <v>．</v>
      </c>
    </row>
    <row r="163" spans="14:18">
      <c r="N163" t="s">
        <v>18</v>
      </c>
      <c r="R163" t="str">
        <f t="shared" si="7"/>
        <v>．</v>
      </c>
    </row>
    <row r="164" spans="14:18">
      <c r="N164" t="s">
        <v>18</v>
      </c>
      <c r="R164" t="str">
        <f t="shared" si="7"/>
        <v>．</v>
      </c>
    </row>
    <row r="165" spans="14:18">
      <c r="N165" t="s">
        <v>18</v>
      </c>
      <c r="R165" t="str">
        <f t="shared" si="7"/>
        <v>．</v>
      </c>
    </row>
    <row r="166" spans="14:18">
      <c r="N166" t="s">
        <v>18</v>
      </c>
      <c r="R166" t="str">
        <f t="shared" si="7"/>
        <v>．</v>
      </c>
    </row>
    <row r="167" spans="14:18">
      <c r="N167" t="s">
        <v>18</v>
      </c>
      <c r="R167" t="str">
        <f t="shared" si="7"/>
        <v>．</v>
      </c>
    </row>
    <row r="168" spans="14:18">
      <c r="N168" t="s">
        <v>18</v>
      </c>
      <c r="R168" t="str">
        <f t="shared" si="7"/>
        <v>．</v>
      </c>
    </row>
    <row r="169" spans="14:18">
      <c r="N169" t="s">
        <v>18</v>
      </c>
      <c r="R169" t="str">
        <f t="shared" ref="R169" si="8">P169&amp;"．"&amp;Q169</f>
        <v>．</v>
      </c>
    </row>
    <row r="170" spans="14:18">
      <c r="N170" t="s">
        <v>18</v>
      </c>
      <c r="R170" t="str">
        <f t="shared" si="7"/>
        <v>．</v>
      </c>
    </row>
    <row r="171" spans="14:18">
      <c r="N171" t="s">
        <v>18</v>
      </c>
      <c r="R171" t="str">
        <f t="shared" si="7"/>
        <v>．</v>
      </c>
    </row>
    <row r="172" spans="14:18">
      <c r="N172" t="s">
        <v>18</v>
      </c>
      <c r="R172" t="str">
        <f t="shared" si="7"/>
        <v>．</v>
      </c>
    </row>
    <row r="173" spans="14:18">
      <c r="N173" t="s">
        <v>18</v>
      </c>
      <c r="R173" t="str">
        <f t="shared" si="7"/>
        <v>．</v>
      </c>
    </row>
    <row r="174" spans="14:18">
      <c r="N174" t="s">
        <v>18</v>
      </c>
      <c r="R174" t="str">
        <f t="shared" si="7"/>
        <v>．</v>
      </c>
    </row>
    <row r="175" spans="14:18">
      <c r="N175" t="s">
        <v>18</v>
      </c>
      <c r="R175" t="str">
        <f t="shared" si="7"/>
        <v>．</v>
      </c>
    </row>
    <row r="176" spans="14:18">
      <c r="N176" t="s">
        <v>18</v>
      </c>
      <c r="R176" t="str">
        <f t="shared" si="7"/>
        <v>．</v>
      </c>
    </row>
    <row r="177" spans="14:18">
      <c r="N177" t="s">
        <v>18</v>
      </c>
      <c r="R177" t="str">
        <f t="shared" si="7"/>
        <v>．</v>
      </c>
    </row>
    <row r="178" spans="14:18">
      <c r="N178" t="s">
        <v>18</v>
      </c>
      <c r="R178" t="str">
        <f t="shared" si="7"/>
        <v>．</v>
      </c>
    </row>
    <row r="179" spans="14:18">
      <c r="N179" t="s">
        <v>18</v>
      </c>
      <c r="R179" t="str">
        <f t="shared" si="7"/>
        <v>．</v>
      </c>
    </row>
    <row r="180" spans="14:18">
      <c r="N180" t="s">
        <v>18</v>
      </c>
      <c r="R180" t="str">
        <f t="shared" ref="R180" si="9">P180&amp;"．"&amp;Q180</f>
        <v>．</v>
      </c>
    </row>
    <row r="181" spans="14:18">
      <c r="N181" t="s">
        <v>18</v>
      </c>
      <c r="R181" t="str">
        <f t="shared" si="7"/>
        <v>．</v>
      </c>
    </row>
    <row r="182" spans="14:18">
      <c r="N182" t="s">
        <v>18</v>
      </c>
      <c r="R182" t="str">
        <f t="shared" si="7"/>
        <v>．</v>
      </c>
    </row>
    <row r="183" spans="14:18">
      <c r="N183" t="s">
        <v>18</v>
      </c>
      <c r="R183" t="str">
        <f t="shared" si="7"/>
        <v>．</v>
      </c>
    </row>
    <row r="184" spans="14:18">
      <c r="N184" t="s">
        <v>18</v>
      </c>
      <c r="R184" t="str">
        <f t="shared" si="7"/>
        <v>．</v>
      </c>
    </row>
    <row r="185" spans="14:18">
      <c r="N185" t="s">
        <v>18</v>
      </c>
      <c r="R185" t="str">
        <f t="shared" si="7"/>
        <v>．</v>
      </c>
    </row>
    <row r="186" spans="14:18">
      <c r="N186" t="s">
        <v>18</v>
      </c>
      <c r="R186" t="str">
        <f t="shared" si="7"/>
        <v>．</v>
      </c>
    </row>
    <row r="187" spans="14:18">
      <c r="N187" t="s">
        <v>18</v>
      </c>
      <c r="R187" t="str">
        <f t="shared" si="7"/>
        <v>．</v>
      </c>
    </row>
    <row r="188" spans="14:18">
      <c r="N188" t="s">
        <v>18</v>
      </c>
      <c r="R188" t="str">
        <f t="shared" si="7"/>
        <v>．</v>
      </c>
    </row>
    <row r="189" spans="14:18">
      <c r="N189" t="s">
        <v>18</v>
      </c>
      <c r="R189" t="str">
        <f t="shared" si="7"/>
        <v>．</v>
      </c>
    </row>
    <row r="190" spans="14:18">
      <c r="N190" t="s">
        <v>18</v>
      </c>
      <c r="R190" t="str">
        <f t="shared" si="7"/>
        <v>．</v>
      </c>
    </row>
    <row r="191" spans="14:18">
      <c r="N191" t="s">
        <v>18</v>
      </c>
      <c r="R191" t="str">
        <f t="shared" si="7"/>
        <v>．</v>
      </c>
    </row>
    <row r="192" spans="14:18">
      <c r="N192" t="s">
        <v>18</v>
      </c>
      <c r="R192" t="str">
        <f t="shared" si="7"/>
        <v>．</v>
      </c>
    </row>
    <row r="193" spans="14:18">
      <c r="N193" t="s">
        <v>18</v>
      </c>
      <c r="R193" t="str">
        <f t="shared" si="7"/>
        <v>．</v>
      </c>
    </row>
    <row r="194" spans="14:18">
      <c r="N194" t="s">
        <v>18</v>
      </c>
      <c r="R194" t="str">
        <f t="shared" si="7"/>
        <v>．</v>
      </c>
    </row>
    <row r="195" spans="14:18">
      <c r="N195" t="s">
        <v>18</v>
      </c>
      <c r="R195" t="str">
        <f t="shared" si="7"/>
        <v>．</v>
      </c>
    </row>
    <row r="196" spans="14:18">
      <c r="N196" t="s">
        <v>18</v>
      </c>
      <c r="R196" t="str">
        <f t="shared" ref="R196:R259" si="10">P196&amp;"．"&amp;Q196</f>
        <v>．</v>
      </c>
    </row>
    <row r="197" spans="14:18">
      <c r="N197" t="s">
        <v>18</v>
      </c>
      <c r="R197" t="str">
        <f t="shared" si="10"/>
        <v>．</v>
      </c>
    </row>
    <row r="198" spans="14:18">
      <c r="N198" t="s">
        <v>18</v>
      </c>
      <c r="R198" t="str">
        <f t="shared" si="10"/>
        <v>．</v>
      </c>
    </row>
    <row r="199" spans="14:18">
      <c r="N199" t="s">
        <v>18</v>
      </c>
      <c r="R199" t="str">
        <f t="shared" si="10"/>
        <v>．</v>
      </c>
    </row>
    <row r="200" spans="14:18">
      <c r="N200" t="s">
        <v>18</v>
      </c>
      <c r="R200" t="str">
        <f t="shared" si="10"/>
        <v>．</v>
      </c>
    </row>
    <row r="201" spans="14:18">
      <c r="N201" t="s">
        <v>18</v>
      </c>
      <c r="R201" t="str">
        <f t="shared" si="10"/>
        <v>．</v>
      </c>
    </row>
    <row r="202" spans="14:18">
      <c r="N202" t="s">
        <v>18</v>
      </c>
      <c r="R202" t="str">
        <f t="shared" si="10"/>
        <v>．</v>
      </c>
    </row>
    <row r="203" spans="14:18">
      <c r="N203" t="s">
        <v>18</v>
      </c>
      <c r="R203" t="str">
        <f t="shared" si="10"/>
        <v>．</v>
      </c>
    </row>
    <row r="204" spans="14:18">
      <c r="N204" t="s">
        <v>18</v>
      </c>
      <c r="R204" t="str">
        <f t="shared" si="10"/>
        <v>．</v>
      </c>
    </row>
    <row r="205" spans="14:18">
      <c r="N205" t="s">
        <v>18</v>
      </c>
      <c r="R205" t="str">
        <f t="shared" si="10"/>
        <v>．</v>
      </c>
    </row>
    <row r="206" spans="14:18">
      <c r="N206" t="s">
        <v>18</v>
      </c>
      <c r="R206" t="str">
        <f t="shared" si="10"/>
        <v>．</v>
      </c>
    </row>
    <row r="207" spans="14:18">
      <c r="N207" t="s">
        <v>18</v>
      </c>
      <c r="R207" t="str">
        <f t="shared" si="10"/>
        <v>．</v>
      </c>
    </row>
    <row r="208" spans="14:18">
      <c r="N208" t="s">
        <v>18</v>
      </c>
      <c r="R208" t="str">
        <f t="shared" si="10"/>
        <v>．</v>
      </c>
    </row>
    <row r="209" spans="14:18">
      <c r="N209" t="s">
        <v>18</v>
      </c>
      <c r="R209" t="str">
        <f t="shared" si="10"/>
        <v>．</v>
      </c>
    </row>
    <row r="210" spans="14:18">
      <c r="N210" t="s">
        <v>18</v>
      </c>
      <c r="R210" t="str">
        <f t="shared" si="10"/>
        <v>．</v>
      </c>
    </row>
    <row r="211" spans="14:18">
      <c r="N211" t="s">
        <v>18</v>
      </c>
      <c r="R211" t="str">
        <f t="shared" si="10"/>
        <v>．</v>
      </c>
    </row>
    <row r="212" spans="14:18">
      <c r="N212" t="s">
        <v>18</v>
      </c>
      <c r="R212" t="str">
        <f t="shared" si="10"/>
        <v>．</v>
      </c>
    </row>
    <row r="213" spans="14:18">
      <c r="N213" t="s">
        <v>18</v>
      </c>
      <c r="R213" t="str">
        <f t="shared" si="10"/>
        <v>．</v>
      </c>
    </row>
    <row r="214" spans="14:18">
      <c r="N214" t="s">
        <v>18</v>
      </c>
      <c r="R214" t="str">
        <f t="shared" si="10"/>
        <v>．</v>
      </c>
    </row>
    <row r="215" spans="14:18">
      <c r="N215" t="s">
        <v>18</v>
      </c>
      <c r="R215" t="str">
        <f t="shared" si="10"/>
        <v>．</v>
      </c>
    </row>
    <row r="216" spans="14:18">
      <c r="N216" t="s">
        <v>18</v>
      </c>
      <c r="R216" t="str">
        <f t="shared" si="10"/>
        <v>．</v>
      </c>
    </row>
    <row r="217" spans="14:18">
      <c r="N217" t="s">
        <v>18</v>
      </c>
      <c r="R217" t="str">
        <f t="shared" si="10"/>
        <v>．</v>
      </c>
    </row>
    <row r="218" spans="14:18">
      <c r="N218" t="s">
        <v>18</v>
      </c>
      <c r="R218" t="str">
        <f t="shared" si="10"/>
        <v>．</v>
      </c>
    </row>
    <row r="219" spans="14:18">
      <c r="N219" t="s">
        <v>18</v>
      </c>
      <c r="R219" t="str">
        <f t="shared" si="10"/>
        <v>．</v>
      </c>
    </row>
    <row r="220" spans="14:18">
      <c r="N220" t="s">
        <v>18</v>
      </c>
      <c r="R220" t="str">
        <f t="shared" si="10"/>
        <v>．</v>
      </c>
    </row>
    <row r="221" spans="14:18">
      <c r="N221" t="s">
        <v>18</v>
      </c>
      <c r="R221" t="str">
        <f t="shared" si="10"/>
        <v>．</v>
      </c>
    </row>
    <row r="222" spans="14:18">
      <c r="N222" t="s">
        <v>18</v>
      </c>
      <c r="R222" t="str">
        <f t="shared" si="10"/>
        <v>．</v>
      </c>
    </row>
    <row r="223" spans="14:18">
      <c r="N223" t="s">
        <v>18</v>
      </c>
      <c r="R223" t="str">
        <f t="shared" si="10"/>
        <v>．</v>
      </c>
    </row>
    <row r="224" spans="14:18">
      <c r="N224" t="s">
        <v>18</v>
      </c>
      <c r="R224" t="str">
        <f t="shared" si="10"/>
        <v>．</v>
      </c>
    </row>
    <row r="225" spans="14:18">
      <c r="N225" t="s">
        <v>18</v>
      </c>
      <c r="R225" t="str">
        <f t="shared" si="10"/>
        <v>．</v>
      </c>
    </row>
    <row r="226" spans="14:18">
      <c r="N226" t="s">
        <v>18</v>
      </c>
      <c r="R226" t="str">
        <f t="shared" si="10"/>
        <v>．</v>
      </c>
    </row>
    <row r="227" spans="14:18">
      <c r="N227" t="s">
        <v>18</v>
      </c>
      <c r="R227" t="str">
        <f t="shared" si="10"/>
        <v>．</v>
      </c>
    </row>
    <row r="228" spans="14:18">
      <c r="N228" t="s">
        <v>18</v>
      </c>
      <c r="R228" t="str">
        <f t="shared" si="10"/>
        <v>．</v>
      </c>
    </row>
    <row r="229" spans="14:18">
      <c r="N229" t="s">
        <v>18</v>
      </c>
      <c r="R229" t="str">
        <f t="shared" si="10"/>
        <v>．</v>
      </c>
    </row>
    <row r="230" spans="14:18">
      <c r="N230" t="s">
        <v>18</v>
      </c>
      <c r="R230" t="str">
        <f t="shared" si="10"/>
        <v>．</v>
      </c>
    </row>
    <row r="231" spans="14:18">
      <c r="N231" t="s">
        <v>18</v>
      </c>
      <c r="R231" t="str">
        <f t="shared" si="10"/>
        <v>．</v>
      </c>
    </row>
    <row r="232" spans="14:18">
      <c r="N232" t="s">
        <v>18</v>
      </c>
      <c r="R232" t="str">
        <f t="shared" si="10"/>
        <v>．</v>
      </c>
    </row>
    <row r="233" spans="14:18">
      <c r="N233" t="s">
        <v>18</v>
      </c>
      <c r="R233" t="str">
        <f t="shared" si="10"/>
        <v>．</v>
      </c>
    </row>
    <row r="234" spans="14:18">
      <c r="N234" t="s">
        <v>18</v>
      </c>
      <c r="R234" t="str">
        <f t="shared" si="10"/>
        <v>．</v>
      </c>
    </row>
    <row r="235" spans="14:18">
      <c r="N235" t="s">
        <v>18</v>
      </c>
      <c r="R235" t="str">
        <f t="shared" si="10"/>
        <v>．</v>
      </c>
    </row>
    <row r="236" spans="14:18">
      <c r="N236" t="s">
        <v>18</v>
      </c>
      <c r="R236" t="str">
        <f t="shared" si="10"/>
        <v>．</v>
      </c>
    </row>
    <row r="237" spans="14:18">
      <c r="N237" t="s">
        <v>18</v>
      </c>
      <c r="R237" t="str">
        <f t="shared" si="10"/>
        <v>．</v>
      </c>
    </row>
    <row r="238" spans="14:18">
      <c r="N238" t="s">
        <v>18</v>
      </c>
      <c r="R238" t="str">
        <f t="shared" si="10"/>
        <v>．</v>
      </c>
    </row>
    <row r="239" spans="14:18">
      <c r="N239" t="s">
        <v>18</v>
      </c>
      <c r="R239" t="str">
        <f t="shared" si="10"/>
        <v>．</v>
      </c>
    </row>
    <row r="240" spans="14:18">
      <c r="N240" t="s">
        <v>18</v>
      </c>
      <c r="R240" t="str">
        <f t="shared" si="10"/>
        <v>．</v>
      </c>
    </row>
    <row r="241" spans="14:18">
      <c r="N241" t="s">
        <v>18</v>
      </c>
      <c r="R241" t="str">
        <f t="shared" si="10"/>
        <v>．</v>
      </c>
    </row>
    <row r="242" spans="14:18">
      <c r="N242" t="s">
        <v>18</v>
      </c>
      <c r="R242" t="str">
        <f t="shared" si="10"/>
        <v>．</v>
      </c>
    </row>
    <row r="243" spans="14:18">
      <c r="N243" t="s">
        <v>18</v>
      </c>
      <c r="R243" t="str">
        <f t="shared" si="10"/>
        <v>．</v>
      </c>
    </row>
    <row r="244" spans="14:18">
      <c r="N244" t="s">
        <v>18</v>
      </c>
      <c r="R244" t="str">
        <f t="shared" si="10"/>
        <v>．</v>
      </c>
    </row>
    <row r="245" spans="14:18">
      <c r="N245" t="s">
        <v>18</v>
      </c>
      <c r="R245" t="str">
        <f t="shared" si="10"/>
        <v>．</v>
      </c>
    </row>
    <row r="246" spans="14:18">
      <c r="N246" t="s">
        <v>18</v>
      </c>
      <c r="R246" t="str">
        <f t="shared" si="10"/>
        <v>．</v>
      </c>
    </row>
    <row r="247" spans="14:18">
      <c r="N247" t="s">
        <v>18</v>
      </c>
      <c r="R247" t="str">
        <f t="shared" si="10"/>
        <v>．</v>
      </c>
    </row>
    <row r="248" spans="14:18">
      <c r="N248" t="s">
        <v>18</v>
      </c>
      <c r="R248" t="str">
        <f t="shared" si="10"/>
        <v>．</v>
      </c>
    </row>
    <row r="249" spans="14:18">
      <c r="N249" t="s">
        <v>18</v>
      </c>
      <c r="R249" t="str">
        <f t="shared" si="10"/>
        <v>．</v>
      </c>
    </row>
    <row r="250" spans="14:18">
      <c r="N250" t="s">
        <v>18</v>
      </c>
      <c r="R250" t="str">
        <f t="shared" si="10"/>
        <v>．</v>
      </c>
    </row>
    <row r="251" spans="14:18">
      <c r="N251" t="s">
        <v>18</v>
      </c>
      <c r="R251" t="str">
        <f t="shared" si="10"/>
        <v>．</v>
      </c>
    </row>
    <row r="252" spans="14:18">
      <c r="N252" t="s">
        <v>18</v>
      </c>
      <c r="R252" t="str">
        <f t="shared" si="10"/>
        <v>．</v>
      </c>
    </row>
    <row r="253" spans="14:18">
      <c r="N253" t="s">
        <v>18</v>
      </c>
      <c r="R253" t="str">
        <f t="shared" si="10"/>
        <v>．</v>
      </c>
    </row>
    <row r="254" spans="14:18">
      <c r="N254" t="s">
        <v>18</v>
      </c>
      <c r="R254" t="str">
        <f t="shared" si="10"/>
        <v>．</v>
      </c>
    </row>
    <row r="255" spans="14:18">
      <c r="N255" t="s">
        <v>18</v>
      </c>
      <c r="R255" t="str">
        <f t="shared" si="10"/>
        <v>．</v>
      </c>
    </row>
    <row r="256" spans="14:18">
      <c r="N256" t="s">
        <v>18</v>
      </c>
      <c r="R256" t="str">
        <f t="shared" si="10"/>
        <v>．</v>
      </c>
    </row>
    <row r="257" spans="14:18">
      <c r="N257" t="s">
        <v>18</v>
      </c>
      <c r="R257" t="str">
        <f t="shared" si="10"/>
        <v>．</v>
      </c>
    </row>
    <row r="258" spans="14:18">
      <c r="N258" t="s">
        <v>18</v>
      </c>
      <c r="R258" t="str">
        <f t="shared" si="10"/>
        <v>．</v>
      </c>
    </row>
    <row r="259" spans="14:18">
      <c r="N259" t="s">
        <v>18</v>
      </c>
      <c r="R259" t="str">
        <f t="shared" si="10"/>
        <v>．</v>
      </c>
    </row>
    <row r="260" spans="14:18">
      <c r="N260" t="s">
        <v>18</v>
      </c>
      <c r="R260" t="str">
        <f t="shared" ref="R260:R323" si="11">P260&amp;"．"&amp;Q260</f>
        <v>．</v>
      </c>
    </row>
    <row r="261" spans="14:18">
      <c r="N261" t="s">
        <v>18</v>
      </c>
      <c r="R261" t="str">
        <f t="shared" si="11"/>
        <v>．</v>
      </c>
    </row>
    <row r="262" spans="14:18">
      <c r="N262" t="s">
        <v>18</v>
      </c>
      <c r="R262" t="str">
        <f t="shared" si="11"/>
        <v>．</v>
      </c>
    </row>
    <row r="263" spans="14:18">
      <c r="N263" t="s">
        <v>18</v>
      </c>
      <c r="R263" t="str">
        <f t="shared" si="11"/>
        <v>．</v>
      </c>
    </row>
    <row r="264" spans="14:18">
      <c r="N264" t="s">
        <v>18</v>
      </c>
      <c r="R264" t="str">
        <f t="shared" si="11"/>
        <v>．</v>
      </c>
    </row>
    <row r="265" spans="14:18">
      <c r="N265" t="s">
        <v>18</v>
      </c>
      <c r="R265" t="str">
        <f t="shared" si="11"/>
        <v>．</v>
      </c>
    </row>
    <row r="266" spans="14:18">
      <c r="N266" t="s">
        <v>18</v>
      </c>
      <c r="R266" t="str">
        <f t="shared" si="11"/>
        <v>．</v>
      </c>
    </row>
    <row r="267" spans="14:18">
      <c r="N267" t="s">
        <v>18</v>
      </c>
      <c r="R267" t="str">
        <f t="shared" si="11"/>
        <v>．</v>
      </c>
    </row>
    <row r="268" spans="14:18">
      <c r="N268" t="s">
        <v>18</v>
      </c>
      <c r="R268" t="str">
        <f t="shared" si="11"/>
        <v>．</v>
      </c>
    </row>
    <row r="269" spans="14:18">
      <c r="N269" t="s">
        <v>18</v>
      </c>
      <c r="R269" t="str">
        <f t="shared" si="11"/>
        <v>．</v>
      </c>
    </row>
    <row r="270" spans="14:18">
      <c r="N270" t="s">
        <v>18</v>
      </c>
      <c r="R270" t="str">
        <f t="shared" si="11"/>
        <v>．</v>
      </c>
    </row>
    <row r="271" spans="14:18">
      <c r="N271" t="s">
        <v>18</v>
      </c>
      <c r="R271" t="str">
        <f t="shared" si="11"/>
        <v>．</v>
      </c>
    </row>
    <row r="272" spans="14:18">
      <c r="N272" t="s">
        <v>18</v>
      </c>
      <c r="R272" t="str">
        <f t="shared" si="11"/>
        <v>．</v>
      </c>
    </row>
    <row r="273" spans="14:18">
      <c r="N273" t="s">
        <v>18</v>
      </c>
      <c r="R273" t="str">
        <f t="shared" si="11"/>
        <v>．</v>
      </c>
    </row>
    <row r="274" spans="14:18">
      <c r="N274" t="s">
        <v>18</v>
      </c>
      <c r="R274" t="str">
        <f t="shared" si="11"/>
        <v>．</v>
      </c>
    </row>
    <row r="275" spans="14:18">
      <c r="N275" t="s">
        <v>18</v>
      </c>
      <c r="R275" t="str">
        <f t="shared" si="11"/>
        <v>．</v>
      </c>
    </row>
    <row r="276" spans="14:18">
      <c r="N276" t="s">
        <v>18</v>
      </c>
      <c r="R276" t="str">
        <f t="shared" si="11"/>
        <v>．</v>
      </c>
    </row>
    <row r="277" spans="14:18">
      <c r="N277" t="s">
        <v>18</v>
      </c>
      <c r="R277" t="str">
        <f t="shared" si="11"/>
        <v>．</v>
      </c>
    </row>
    <row r="278" spans="14:18">
      <c r="N278" t="s">
        <v>18</v>
      </c>
      <c r="R278" t="str">
        <f t="shared" si="11"/>
        <v>．</v>
      </c>
    </row>
    <row r="279" spans="14:18">
      <c r="N279" t="s">
        <v>18</v>
      </c>
      <c r="R279" t="str">
        <f t="shared" si="11"/>
        <v>．</v>
      </c>
    </row>
    <row r="280" spans="14:18">
      <c r="N280" t="s">
        <v>18</v>
      </c>
      <c r="R280" t="str">
        <f t="shared" si="11"/>
        <v>．</v>
      </c>
    </row>
    <row r="281" spans="14:18">
      <c r="N281" t="s">
        <v>18</v>
      </c>
      <c r="R281" t="str">
        <f t="shared" si="11"/>
        <v>．</v>
      </c>
    </row>
    <row r="282" spans="14:18">
      <c r="N282" t="s">
        <v>18</v>
      </c>
      <c r="R282" t="str">
        <f t="shared" si="11"/>
        <v>．</v>
      </c>
    </row>
    <row r="283" spans="14:18">
      <c r="N283" t="s">
        <v>18</v>
      </c>
      <c r="R283" t="str">
        <f t="shared" si="11"/>
        <v>．</v>
      </c>
    </row>
    <row r="284" spans="14:18">
      <c r="N284" t="s">
        <v>18</v>
      </c>
      <c r="R284" t="str">
        <f t="shared" si="11"/>
        <v>．</v>
      </c>
    </row>
    <row r="285" spans="14:18">
      <c r="N285" t="s">
        <v>18</v>
      </c>
      <c r="R285" t="str">
        <f t="shared" si="11"/>
        <v>．</v>
      </c>
    </row>
    <row r="286" spans="14:18">
      <c r="N286" t="s">
        <v>18</v>
      </c>
      <c r="R286" t="str">
        <f t="shared" si="11"/>
        <v>．</v>
      </c>
    </row>
    <row r="287" spans="14:18">
      <c r="N287" t="s">
        <v>18</v>
      </c>
      <c r="R287" t="str">
        <f t="shared" si="11"/>
        <v>．</v>
      </c>
    </row>
    <row r="288" spans="14:18">
      <c r="N288" t="s">
        <v>18</v>
      </c>
      <c r="R288" t="str">
        <f t="shared" si="11"/>
        <v>．</v>
      </c>
    </row>
    <row r="289" spans="14:18">
      <c r="N289" t="s">
        <v>18</v>
      </c>
      <c r="R289" t="str">
        <f t="shared" si="11"/>
        <v>．</v>
      </c>
    </row>
    <row r="290" spans="14:18">
      <c r="N290" t="s">
        <v>18</v>
      </c>
      <c r="R290" t="str">
        <f t="shared" si="11"/>
        <v>．</v>
      </c>
    </row>
    <row r="291" spans="14:18">
      <c r="N291" t="s">
        <v>18</v>
      </c>
      <c r="R291" t="str">
        <f t="shared" si="11"/>
        <v>．</v>
      </c>
    </row>
    <row r="292" spans="14:18">
      <c r="N292" t="s">
        <v>18</v>
      </c>
      <c r="R292" t="str">
        <f t="shared" si="11"/>
        <v>．</v>
      </c>
    </row>
    <row r="293" spans="14:18">
      <c r="N293" t="s">
        <v>18</v>
      </c>
      <c r="R293" t="str">
        <f t="shared" si="11"/>
        <v>．</v>
      </c>
    </row>
    <row r="294" spans="14:18">
      <c r="N294" t="s">
        <v>18</v>
      </c>
      <c r="R294" t="str">
        <f t="shared" si="11"/>
        <v>．</v>
      </c>
    </row>
    <row r="295" spans="14:18">
      <c r="N295" t="s">
        <v>18</v>
      </c>
      <c r="R295" t="str">
        <f t="shared" si="11"/>
        <v>．</v>
      </c>
    </row>
    <row r="296" spans="14:18">
      <c r="N296" t="s">
        <v>18</v>
      </c>
      <c r="R296" t="str">
        <f t="shared" si="11"/>
        <v>．</v>
      </c>
    </row>
    <row r="297" spans="14:18">
      <c r="N297" t="s">
        <v>18</v>
      </c>
      <c r="R297" t="str">
        <f t="shared" si="11"/>
        <v>．</v>
      </c>
    </row>
    <row r="298" spans="14:18">
      <c r="N298" t="s">
        <v>18</v>
      </c>
      <c r="R298" t="str">
        <f t="shared" si="11"/>
        <v>．</v>
      </c>
    </row>
    <row r="299" spans="14:18">
      <c r="N299" t="s">
        <v>18</v>
      </c>
      <c r="R299" t="str">
        <f t="shared" si="11"/>
        <v>．</v>
      </c>
    </row>
    <row r="300" spans="14:18">
      <c r="N300" t="s">
        <v>18</v>
      </c>
      <c r="R300" t="str">
        <f t="shared" si="11"/>
        <v>．</v>
      </c>
    </row>
    <row r="301" spans="14:18">
      <c r="N301" t="s">
        <v>18</v>
      </c>
      <c r="R301" t="str">
        <f t="shared" si="11"/>
        <v>．</v>
      </c>
    </row>
    <row r="302" spans="14:18">
      <c r="N302" t="s">
        <v>18</v>
      </c>
      <c r="R302" t="str">
        <f t="shared" si="11"/>
        <v>．</v>
      </c>
    </row>
    <row r="303" spans="14:18">
      <c r="N303" t="s">
        <v>18</v>
      </c>
      <c r="R303" t="str">
        <f t="shared" si="11"/>
        <v>．</v>
      </c>
    </row>
    <row r="304" spans="14:18">
      <c r="N304" t="s">
        <v>18</v>
      </c>
      <c r="R304" t="str">
        <f t="shared" si="11"/>
        <v>．</v>
      </c>
    </row>
    <row r="305" spans="14:18">
      <c r="N305" t="s">
        <v>18</v>
      </c>
      <c r="R305" t="str">
        <f t="shared" si="11"/>
        <v>．</v>
      </c>
    </row>
    <row r="306" spans="14:18">
      <c r="N306" t="s">
        <v>18</v>
      </c>
      <c r="R306" t="str">
        <f t="shared" si="11"/>
        <v>．</v>
      </c>
    </row>
    <row r="307" spans="14:18">
      <c r="N307" t="s">
        <v>18</v>
      </c>
      <c r="R307" t="str">
        <f t="shared" si="11"/>
        <v>．</v>
      </c>
    </row>
    <row r="308" spans="14:18">
      <c r="N308" t="s">
        <v>18</v>
      </c>
      <c r="R308" t="str">
        <f t="shared" si="11"/>
        <v>．</v>
      </c>
    </row>
    <row r="309" spans="14:18">
      <c r="N309" t="s">
        <v>18</v>
      </c>
      <c r="R309" t="str">
        <f t="shared" si="11"/>
        <v>．</v>
      </c>
    </row>
    <row r="310" spans="14:18">
      <c r="N310" t="s">
        <v>18</v>
      </c>
      <c r="R310" t="str">
        <f t="shared" si="11"/>
        <v>．</v>
      </c>
    </row>
    <row r="311" spans="14:18">
      <c r="N311" t="s">
        <v>18</v>
      </c>
      <c r="R311" t="str">
        <f t="shared" si="11"/>
        <v>．</v>
      </c>
    </row>
    <row r="312" spans="14:18">
      <c r="N312" t="s">
        <v>18</v>
      </c>
      <c r="R312" t="str">
        <f t="shared" si="11"/>
        <v>．</v>
      </c>
    </row>
    <row r="313" spans="14:18">
      <c r="N313" t="s">
        <v>18</v>
      </c>
      <c r="R313" t="str">
        <f t="shared" si="11"/>
        <v>．</v>
      </c>
    </row>
    <row r="314" spans="14:18">
      <c r="N314" t="s">
        <v>18</v>
      </c>
      <c r="R314" t="str">
        <f t="shared" si="11"/>
        <v>．</v>
      </c>
    </row>
    <row r="315" spans="14:18">
      <c r="N315" t="s">
        <v>18</v>
      </c>
      <c r="R315" t="str">
        <f t="shared" si="11"/>
        <v>．</v>
      </c>
    </row>
    <row r="316" spans="14:18">
      <c r="N316" t="s">
        <v>18</v>
      </c>
      <c r="R316" t="str">
        <f t="shared" si="11"/>
        <v>．</v>
      </c>
    </row>
    <row r="317" spans="14:18">
      <c r="N317" t="s">
        <v>18</v>
      </c>
      <c r="R317" t="str">
        <f t="shared" si="11"/>
        <v>．</v>
      </c>
    </row>
    <row r="318" spans="14:18">
      <c r="N318" t="s">
        <v>18</v>
      </c>
      <c r="R318" t="str">
        <f t="shared" si="11"/>
        <v>．</v>
      </c>
    </row>
    <row r="319" spans="14:18">
      <c r="N319" t="s">
        <v>18</v>
      </c>
      <c r="R319" t="str">
        <f t="shared" si="11"/>
        <v>．</v>
      </c>
    </row>
    <row r="320" spans="14:18">
      <c r="N320" t="s">
        <v>18</v>
      </c>
      <c r="R320" t="str">
        <f t="shared" si="11"/>
        <v>．</v>
      </c>
    </row>
    <row r="321" spans="14:18">
      <c r="N321" t="s">
        <v>18</v>
      </c>
      <c r="R321" t="str">
        <f t="shared" si="11"/>
        <v>．</v>
      </c>
    </row>
    <row r="322" spans="14:18">
      <c r="N322" t="s">
        <v>18</v>
      </c>
      <c r="R322" t="str">
        <f t="shared" si="11"/>
        <v>．</v>
      </c>
    </row>
    <row r="323" spans="14:18">
      <c r="N323" t="s">
        <v>18</v>
      </c>
      <c r="R323" t="str">
        <f t="shared" si="11"/>
        <v>．</v>
      </c>
    </row>
    <row r="324" spans="14:18">
      <c r="N324" t="s">
        <v>18</v>
      </c>
      <c r="R324" t="str">
        <f t="shared" ref="R324:R387" si="12">P324&amp;"．"&amp;Q324</f>
        <v>．</v>
      </c>
    </row>
    <row r="325" spans="14:18">
      <c r="N325" t="s">
        <v>18</v>
      </c>
      <c r="R325" t="str">
        <f t="shared" si="12"/>
        <v>．</v>
      </c>
    </row>
    <row r="326" spans="14:18">
      <c r="N326" t="s">
        <v>18</v>
      </c>
      <c r="R326" t="str">
        <f t="shared" si="12"/>
        <v>．</v>
      </c>
    </row>
    <row r="327" spans="14:18">
      <c r="N327" t="s">
        <v>18</v>
      </c>
      <c r="R327" t="str">
        <f t="shared" si="12"/>
        <v>．</v>
      </c>
    </row>
    <row r="328" spans="14:18">
      <c r="N328" t="s">
        <v>18</v>
      </c>
      <c r="R328" t="str">
        <f t="shared" si="12"/>
        <v>．</v>
      </c>
    </row>
    <row r="329" spans="14:18">
      <c r="N329" t="s">
        <v>18</v>
      </c>
      <c r="R329" t="str">
        <f t="shared" si="12"/>
        <v>．</v>
      </c>
    </row>
    <row r="330" spans="14:18">
      <c r="N330" t="s">
        <v>18</v>
      </c>
      <c r="R330" t="str">
        <f t="shared" si="12"/>
        <v>．</v>
      </c>
    </row>
    <row r="331" spans="14:18">
      <c r="N331" t="s">
        <v>18</v>
      </c>
      <c r="R331" t="str">
        <f t="shared" si="12"/>
        <v>．</v>
      </c>
    </row>
    <row r="332" spans="14:18">
      <c r="N332" t="s">
        <v>18</v>
      </c>
      <c r="R332" t="str">
        <f t="shared" si="12"/>
        <v>．</v>
      </c>
    </row>
    <row r="333" spans="14:18">
      <c r="N333" t="s">
        <v>18</v>
      </c>
      <c r="R333" t="str">
        <f t="shared" si="12"/>
        <v>．</v>
      </c>
    </row>
    <row r="334" spans="14:18">
      <c r="N334" t="s">
        <v>18</v>
      </c>
      <c r="R334" t="str">
        <f t="shared" si="12"/>
        <v>．</v>
      </c>
    </row>
    <row r="335" spans="14:18">
      <c r="N335" t="s">
        <v>18</v>
      </c>
      <c r="R335" t="str">
        <f t="shared" si="12"/>
        <v>．</v>
      </c>
    </row>
    <row r="336" spans="14:18">
      <c r="N336" t="s">
        <v>18</v>
      </c>
      <c r="R336" t="str">
        <f t="shared" si="12"/>
        <v>．</v>
      </c>
    </row>
    <row r="337" spans="14:18">
      <c r="N337" t="s">
        <v>18</v>
      </c>
      <c r="R337" t="str">
        <f t="shared" si="12"/>
        <v>．</v>
      </c>
    </row>
    <row r="338" spans="14:18">
      <c r="N338" t="s">
        <v>18</v>
      </c>
      <c r="R338" t="str">
        <f t="shared" si="12"/>
        <v>．</v>
      </c>
    </row>
    <row r="339" spans="14:18">
      <c r="N339" t="s">
        <v>18</v>
      </c>
      <c r="R339" t="str">
        <f t="shared" si="12"/>
        <v>．</v>
      </c>
    </row>
    <row r="340" spans="14:18">
      <c r="N340" t="s">
        <v>18</v>
      </c>
      <c r="R340" t="str">
        <f t="shared" si="12"/>
        <v>．</v>
      </c>
    </row>
    <row r="341" spans="14:18">
      <c r="N341" t="s">
        <v>18</v>
      </c>
      <c r="R341" t="str">
        <f t="shared" si="12"/>
        <v>．</v>
      </c>
    </row>
    <row r="342" spans="14:18">
      <c r="N342" t="s">
        <v>18</v>
      </c>
      <c r="R342" t="str">
        <f t="shared" si="12"/>
        <v>．</v>
      </c>
    </row>
    <row r="343" spans="14:18">
      <c r="N343" t="s">
        <v>18</v>
      </c>
      <c r="R343" t="str">
        <f t="shared" si="12"/>
        <v>．</v>
      </c>
    </row>
    <row r="344" spans="14:18">
      <c r="N344" t="s">
        <v>18</v>
      </c>
      <c r="R344" t="str">
        <f t="shared" si="12"/>
        <v>．</v>
      </c>
    </row>
    <row r="345" spans="14:18">
      <c r="N345" t="s">
        <v>18</v>
      </c>
      <c r="R345" t="str">
        <f t="shared" si="12"/>
        <v>．</v>
      </c>
    </row>
    <row r="346" spans="14:18">
      <c r="N346" t="s">
        <v>18</v>
      </c>
      <c r="R346" t="str">
        <f t="shared" si="12"/>
        <v>．</v>
      </c>
    </row>
    <row r="347" spans="14:18">
      <c r="N347" t="s">
        <v>18</v>
      </c>
      <c r="R347" t="str">
        <f t="shared" si="12"/>
        <v>．</v>
      </c>
    </row>
    <row r="348" spans="14:18">
      <c r="N348" t="s">
        <v>18</v>
      </c>
      <c r="R348" t="str">
        <f t="shared" si="12"/>
        <v>．</v>
      </c>
    </row>
    <row r="349" spans="14:18">
      <c r="N349" t="s">
        <v>18</v>
      </c>
      <c r="R349" t="str">
        <f t="shared" si="12"/>
        <v>．</v>
      </c>
    </row>
    <row r="350" spans="14:18">
      <c r="N350" t="s">
        <v>18</v>
      </c>
      <c r="R350" t="str">
        <f t="shared" si="12"/>
        <v>．</v>
      </c>
    </row>
    <row r="351" spans="14:18">
      <c r="N351" t="s">
        <v>18</v>
      </c>
      <c r="R351" t="str">
        <f t="shared" si="12"/>
        <v>．</v>
      </c>
    </row>
    <row r="352" spans="14:18">
      <c r="N352" t="s">
        <v>18</v>
      </c>
      <c r="R352" t="str">
        <f t="shared" si="12"/>
        <v>．</v>
      </c>
    </row>
    <row r="353" spans="14:18">
      <c r="N353" t="s">
        <v>18</v>
      </c>
      <c r="R353" t="str">
        <f t="shared" si="12"/>
        <v>．</v>
      </c>
    </row>
    <row r="354" spans="14:18">
      <c r="N354" t="s">
        <v>18</v>
      </c>
      <c r="R354" t="str">
        <f t="shared" si="12"/>
        <v>．</v>
      </c>
    </row>
    <row r="355" spans="14:18">
      <c r="N355" t="s">
        <v>18</v>
      </c>
      <c r="R355" t="str">
        <f t="shared" si="12"/>
        <v>．</v>
      </c>
    </row>
    <row r="356" spans="14:18">
      <c r="N356" t="s">
        <v>18</v>
      </c>
      <c r="R356" t="str">
        <f t="shared" si="12"/>
        <v>．</v>
      </c>
    </row>
    <row r="357" spans="14:18">
      <c r="N357" t="s">
        <v>18</v>
      </c>
      <c r="R357" t="str">
        <f t="shared" si="12"/>
        <v>．</v>
      </c>
    </row>
    <row r="358" spans="14:18">
      <c r="N358" t="s">
        <v>18</v>
      </c>
      <c r="R358" t="str">
        <f t="shared" si="12"/>
        <v>．</v>
      </c>
    </row>
    <row r="359" spans="14:18">
      <c r="N359" t="s">
        <v>18</v>
      </c>
      <c r="R359" t="str">
        <f t="shared" si="12"/>
        <v>．</v>
      </c>
    </row>
    <row r="360" spans="14:18">
      <c r="N360" t="s">
        <v>18</v>
      </c>
      <c r="R360" t="str">
        <f t="shared" si="12"/>
        <v>．</v>
      </c>
    </row>
    <row r="361" spans="14:18">
      <c r="N361" t="s">
        <v>18</v>
      </c>
      <c r="R361" t="str">
        <f t="shared" si="12"/>
        <v>．</v>
      </c>
    </row>
    <row r="362" spans="14:18">
      <c r="N362" t="s">
        <v>18</v>
      </c>
      <c r="R362" t="str">
        <f t="shared" si="12"/>
        <v>．</v>
      </c>
    </row>
    <row r="363" spans="14:18">
      <c r="N363" t="s">
        <v>18</v>
      </c>
      <c r="R363" t="str">
        <f t="shared" si="12"/>
        <v>．</v>
      </c>
    </row>
    <row r="364" spans="14:18">
      <c r="N364" t="s">
        <v>18</v>
      </c>
      <c r="R364" t="str">
        <f t="shared" si="12"/>
        <v>．</v>
      </c>
    </row>
    <row r="365" spans="14:18">
      <c r="N365" t="s">
        <v>18</v>
      </c>
      <c r="R365" t="str">
        <f t="shared" si="12"/>
        <v>．</v>
      </c>
    </row>
    <row r="366" spans="14:18">
      <c r="N366" t="s">
        <v>18</v>
      </c>
      <c r="R366" t="str">
        <f t="shared" si="12"/>
        <v>．</v>
      </c>
    </row>
    <row r="367" spans="14:18">
      <c r="N367" t="s">
        <v>18</v>
      </c>
      <c r="R367" t="str">
        <f t="shared" si="12"/>
        <v>．</v>
      </c>
    </row>
    <row r="368" spans="14:18">
      <c r="N368" t="s">
        <v>18</v>
      </c>
      <c r="R368" t="str">
        <f t="shared" si="12"/>
        <v>．</v>
      </c>
    </row>
    <row r="369" spans="14:18">
      <c r="N369" t="s">
        <v>18</v>
      </c>
      <c r="R369" t="str">
        <f t="shared" si="12"/>
        <v>．</v>
      </c>
    </row>
    <row r="370" spans="14:18">
      <c r="N370" t="s">
        <v>18</v>
      </c>
      <c r="R370" t="str">
        <f t="shared" si="12"/>
        <v>．</v>
      </c>
    </row>
    <row r="371" spans="14:18">
      <c r="N371" t="s">
        <v>18</v>
      </c>
      <c r="R371" t="str">
        <f t="shared" si="12"/>
        <v>．</v>
      </c>
    </row>
    <row r="372" spans="14:18">
      <c r="N372" t="s">
        <v>18</v>
      </c>
      <c r="R372" t="str">
        <f t="shared" si="12"/>
        <v>．</v>
      </c>
    </row>
    <row r="373" spans="14:18">
      <c r="N373" t="s">
        <v>18</v>
      </c>
      <c r="R373" t="str">
        <f t="shared" si="12"/>
        <v>．</v>
      </c>
    </row>
    <row r="374" spans="14:18">
      <c r="N374" t="s">
        <v>18</v>
      </c>
      <c r="R374" t="str">
        <f t="shared" si="12"/>
        <v>．</v>
      </c>
    </row>
    <row r="375" spans="14:18">
      <c r="N375" t="s">
        <v>18</v>
      </c>
      <c r="R375" t="str">
        <f t="shared" si="12"/>
        <v>．</v>
      </c>
    </row>
    <row r="376" spans="14:18">
      <c r="N376" t="s">
        <v>18</v>
      </c>
      <c r="R376" t="str">
        <f t="shared" si="12"/>
        <v>．</v>
      </c>
    </row>
    <row r="377" spans="14:18">
      <c r="N377" t="s">
        <v>18</v>
      </c>
      <c r="R377" t="str">
        <f t="shared" si="12"/>
        <v>．</v>
      </c>
    </row>
    <row r="378" spans="14:18">
      <c r="N378" t="s">
        <v>18</v>
      </c>
      <c r="R378" t="str">
        <f t="shared" si="12"/>
        <v>．</v>
      </c>
    </row>
    <row r="379" spans="14:18">
      <c r="N379" t="s">
        <v>18</v>
      </c>
      <c r="R379" t="str">
        <f t="shared" si="12"/>
        <v>．</v>
      </c>
    </row>
    <row r="380" spans="14:18">
      <c r="N380" t="s">
        <v>18</v>
      </c>
      <c r="R380" t="str">
        <f t="shared" si="12"/>
        <v>．</v>
      </c>
    </row>
    <row r="381" spans="14:18">
      <c r="N381" t="s">
        <v>18</v>
      </c>
      <c r="R381" t="str">
        <f t="shared" si="12"/>
        <v>．</v>
      </c>
    </row>
    <row r="382" spans="14:18">
      <c r="N382" t="s">
        <v>18</v>
      </c>
      <c r="R382" t="str">
        <f t="shared" si="12"/>
        <v>．</v>
      </c>
    </row>
    <row r="383" spans="14:18">
      <c r="N383" t="s">
        <v>18</v>
      </c>
      <c r="R383" t="str">
        <f t="shared" si="12"/>
        <v>．</v>
      </c>
    </row>
    <row r="384" spans="14:18">
      <c r="N384" t="s">
        <v>18</v>
      </c>
      <c r="R384" t="str">
        <f t="shared" si="12"/>
        <v>．</v>
      </c>
    </row>
    <row r="385" spans="14:18">
      <c r="N385" t="s">
        <v>18</v>
      </c>
      <c r="R385" t="str">
        <f t="shared" si="12"/>
        <v>．</v>
      </c>
    </row>
    <row r="386" spans="14:18">
      <c r="N386" t="s">
        <v>18</v>
      </c>
      <c r="R386" t="str">
        <f t="shared" si="12"/>
        <v>．</v>
      </c>
    </row>
    <row r="387" spans="14:18">
      <c r="N387" t="s">
        <v>18</v>
      </c>
      <c r="R387" t="str">
        <f t="shared" si="12"/>
        <v>．</v>
      </c>
    </row>
    <row r="388" spans="14:18">
      <c r="N388" t="s">
        <v>18</v>
      </c>
      <c r="R388" t="str">
        <f t="shared" ref="R388:R451" si="13">P388&amp;"．"&amp;Q388</f>
        <v>．</v>
      </c>
    </row>
    <row r="389" spans="14:18">
      <c r="N389" t="s">
        <v>18</v>
      </c>
      <c r="R389" t="str">
        <f t="shared" si="13"/>
        <v>．</v>
      </c>
    </row>
    <row r="390" spans="14:18">
      <c r="N390" t="s">
        <v>18</v>
      </c>
      <c r="R390" t="str">
        <f t="shared" si="13"/>
        <v>．</v>
      </c>
    </row>
    <row r="391" spans="14:18">
      <c r="N391" t="s">
        <v>18</v>
      </c>
      <c r="R391" t="str">
        <f t="shared" si="13"/>
        <v>．</v>
      </c>
    </row>
    <row r="392" spans="14:18">
      <c r="N392" t="s">
        <v>18</v>
      </c>
      <c r="R392" t="str">
        <f t="shared" si="13"/>
        <v>．</v>
      </c>
    </row>
    <row r="393" spans="14:18">
      <c r="N393" t="s">
        <v>18</v>
      </c>
      <c r="R393" t="str">
        <f t="shared" si="13"/>
        <v>．</v>
      </c>
    </row>
    <row r="394" spans="14:18">
      <c r="N394" t="s">
        <v>18</v>
      </c>
      <c r="R394" t="str">
        <f t="shared" si="13"/>
        <v>．</v>
      </c>
    </row>
    <row r="395" spans="14:18">
      <c r="N395" t="s">
        <v>18</v>
      </c>
      <c r="R395" t="str">
        <f t="shared" si="13"/>
        <v>．</v>
      </c>
    </row>
    <row r="396" spans="14:18">
      <c r="N396" t="s">
        <v>18</v>
      </c>
      <c r="R396" t="str">
        <f t="shared" si="13"/>
        <v>．</v>
      </c>
    </row>
    <row r="397" spans="14:18">
      <c r="N397" t="s">
        <v>18</v>
      </c>
      <c r="R397" t="str">
        <f t="shared" si="13"/>
        <v>．</v>
      </c>
    </row>
    <row r="398" spans="14:18">
      <c r="N398" t="s">
        <v>18</v>
      </c>
      <c r="R398" t="str">
        <f t="shared" si="13"/>
        <v>．</v>
      </c>
    </row>
    <row r="399" spans="14:18">
      <c r="N399" t="s">
        <v>18</v>
      </c>
      <c r="R399" t="str">
        <f t="shared" si="13"/>
        <v>．</v>
      </c>
    </row>
    <row r="400" spans="14:18">
      <c r="N400" t="s">
        <v>18</v>
      </c>
      <c r="R400" t="str">
        <f t="shared" si="13"/>
        <v>．</v>
      </c>
    </row>
    <row r="401" spans="14:18">
      <c r="N401" t="s">
        <v>18</v>
      </c>
      <c r="R401" t="str">
        <f t="shared" si="13"/>
        <v>．</v>
      </c>
    </row>
    <row r="402" spans="14:18">
      <c r="N402" t="s">
        <v>18</v>
      </c>
      <c r="R402" t="str">
        <f t="shared" si="13"/>
        <v>．</v>
      </c>
    </row>
    <row r="403" spans="14:18">
      <c r="N403" t="s">
        <v>18</v>
      </c>
      <c r="R403" t="str">
        <f t="shared" si="13"/>
        <v>．</v>
      </c>
    </row>
    <row r="404" spans="14:18">
      <c r="N404" t="s">
        <v>18</v>
      </c>
      <c r="R404" t="str">
        <f t="shared" si="13"/>
        <v>．</v>
      </c>
    </row>
    <row r="405" spans="14:18">
      <c r="N405" t="s">
        <v>18</v>
      </c>
      <c r="R405" t="str">
        <f t="shared" si="13"/>
        <v>．</v>
      </c>
    </row>
    <row r="406" spans="14:18">
      <c r="N406" t="s">
        <v>18</v>
      </c>
      <c r="R406" t="str">
        <f t="shared" si="13"/>
        <v>．</v>
      </c>
    </row>
    <row r="407" spans="14:18">
      <c r="N407" t="s">
        <v>18</v>
      </c>
      <c r="R407" t="str">
        <f t="shared" si="13"/>
        <v>．</v>
      </c>
    </row>
    <row r="408" spans="14:18">
      <c r="N408" t="s">
        <v>18</v>
      </c>
      <c r="R408" t="str">
        <f t="shared" si="13"/>
        <v>．</v>
      </c>
    </row>
    <row r="409" spans="14:18">
      <c r="N409" t="s">
        <v>18</v>
      </c>
      <c r="R409" t="str">
        <f t="shared" si="13"/>
        <v>．</v>
      </c>
    </row>
    <row r="410" spans="14:18">
      <c r="N410" t="s">
        <v>18</v>
      </c>
      <c r="R410" t="str">
        <f t="shared" si="13"/>
        <v>．</v>
      </c>
    </row>
    <row r="411" spans="14:18">
      <c r="N411" t="s">
        <v>18</v>
      </c>
      <c r="R411" t="str">
        <f t="shared" si="13"/>
        <v>．</v>
      </c>
    </row>
    <row r="412" spans="14:18">
      <c r="N412" t="s">
        <v>18</v>
      </c>
      <c r="R412" t="str">
        <f t="shared" si="13"/>
        <v>．</v>
      </c>
    </row>
    <row r="413" spans="14:18">
      <c r="N413" t="s">
        <v>18</v>
      </c>
      <c r="R413" t="str">
        <f t="shared" si="13"/>
        <v>．</v>
      </c>
    </row>
    <row r="414" spans="14:18">
      <c r="N414" t="s">
        <v>18</v>
      </c>
      <c r="R414" t="str">
        <f t="shared" si="13"/>
        <v>．</v>
      </c>
    </row>
    <row r="415" spans="14:18">
      <c r="N415" t="s">
        <v>18</v>
      </c>
      <c r="R415" t="str">
        <f t="shared" si="13"/>
        <v>．</v>
      </c>
    </row>
    <row r="416" spans="14:18">
      <c r="N416" t="s">
        <v>18</v>
      </c>
      <c r="R416" t="str">
        <f t="shared" si="13"/>
        <v>．</v>
      </c>
    </row>
    <row r="417" spans="14:18">
      <c r="N417" t="s">
        <v>18</v>
      </c>
      <c r="R417" t="str">
        <f t="shared" si="13"/>
        <v>．</v>
      </c>
    </row>
    <row r="418" spans="14:18">
      <c r="N418" t="s">
        <v>18</v>
      </c>
      <c r="R418" t="str">
        <f t="shared" si="13"/>
        <v>．</v>
      </c>
    </row>
    <row r="419" spans="14:18">
      <c r="N419" t="s">
        <v>18</v>
      </c>
      <c r="R419" t="str">
        <f t="shared" si="13"/>
        <v>．</v>
      </c>
    </row>
    <row r="420" spans="14:18">
      <c r="N420" t="s">
        <v>18</v>
      </c>
      <c r="R420" t="str">
        <f t="shared" si="13"/>
        <v>．</v>
      </c>
    </row>
    <row r="421" spans="14:18">
      <c r="N421" t="s">
        <v>18</v>
      </c>
      <c r="R421" t="str">
        <f t="shared" si="13"/>
        <v>．</v>
      </c>
    </row>
    <row r="422" spans="14:18">
      <c r="N422" t="s">
        <v>18</v>
      </c>
      <c r="R422" t="str">
        <f t="shared" si="13"/>
        <v>．</v>
      </c>
    </row>
    <row r="423" spans="14:18">
      <c r="N423" t="s">
        <v>18</v>
      </c>
      <c r="R423" t="str">
        <f t="shared" si="13"/>
        <v>．</v>
      </c>
    </row>
    <row r="424" spans="14:18">
      <c r="N424" t="s">
        <v>18</v>
      </c>
      <c r="R424" t="str">
        <f t="shared" si="13"/>
        <v>．</v>
      </c>
    </row>
    <row r="425" spans="14:18">
      <c r="N425" t="s">
        <v>18</v>
      </c>
      <c r="R425" t="str">
        <f t="shared" si="13"/>
        <v>．</v>
      </c>
    </row>
    <row r="426" spans="14:18">
      <c r="N426" t="s">
        <v>18</v>
      </c>
      <c r="R426" t="str">
        <f t="shared" si="13"/>
        <v>．</v>
      </c>
    </row>
    <row r="427" spans="14:18">
      <c r="N427" t="s">
        <v>18</v>
      </c>
      <c r="R427" t="str">
        <f t="shared" si="13"/>
        <v>．</v>
      </c>
    </row>
    <row r="428" spans="14:18">
      <c r="N428" t="s">
        <v>18</v>
      </c>
      <c r="R428" t="str">
        <f t="shared" si="13"/>
        <v>．</v>
      </c>
    </row>
    <row r="429" spans="14:18">
      <c r="N429" t="s">
        <v>18</v>
      </c>
      <c r="R429" t="str">
        <f t="shared" si="13"/>
        <v>．</v>
      </c>
    </row>
    <row r="430" spans="14:18">
      <c r="N430" t="s">
        <v>18</v>
      </c>
      <c r="R430" t="str">
        <f t="shared" si="13"/>
        <v>．</v>
      </c>
    </row>
    <row r="431" spans="14:18">
      <c r="N431" t="s">
        <v>18</v>
      </c>
      <c r="R431" t="str">
        <f t="shared" si="13"/>
        <v>．</v>
      </c>
    </row>
    <row r="432" spans="14:18">
      <c r="N432" t="s">
        <v>18</v>
      </c>
      <c r="R432" t="str">
        <f t="shared" si="13"/>
        <v>．</v>
      </c>
    </row>
    <row r="433" spans="14:18">
      <c r="N433" t="s">
        <v>18</v>
      </c>
      <c r="R433" t="str">
        <f t="shared" si="13"/>
        <v>．</v>
      </c>
    </row>
    <row r="434" spans="14:18">
      <c r="N434" t="s">
        <v>18</v>
      </c>
      <c r="R434" t="str">
        <f t="shared" si="13"/>
        <v>．</v>
      </c>
    </row>
    <row r="435" spans="14:18">
      <c r="N435" t="s">
        <v>18</v>
      </c>
      <c r="R435" t="str">
        <f t="shared" si="13"/>
        <v>．</v>
      </c>
    </row>
    <row r="436" spans="14:18">
      <c r="N436" t="s">
        <v>18</v>
      </c>
      <c r="R436" t="str">
        <f t="shared" si="13"/>
        <v>．</v>
      </c>
    </row>
    <row r="437" spans="14:18">
      <c r="N437" t="s">
        <v>18</v>
      </c>
      <c r="R437" t="str">
        <f t="shared" si="13"/>
        <v>．</v>
      </c>
    </row>
    <row r="438" spans="14:18">
      <c r="N438" t="s">
        <v>18</v>
      </c>
      <c r="R438" t="str">
        <f t="shared" si="13"/>
        <v>．</v>
      </c>
    </row>
    <row r="439" spans="14:18">
      <c r="N439" t="s">
        <v>18</v>
      </c>
      <c r="R439" t="str">
        <f t="shared" si="13"/>
        <v>．</v>
      </c>
    </row>
    <row r="440" spans="14:18">
      <c r="N440" t="s">
        <v>18</v>
      </c>
      <c r="R440" t="str">
        <f t="shared" si="13"/>
        <v>．</v>
      </c>
    </row>
    <row r="441" spans="14:18">
      <c r="N441" t="s">
        <v>18</v>
      </c>
      <c r="R441" t="str">
        <f t="shared" si="13"/>
        <v>．</v>
      </c>
    </row>
    <row r="442" spans="14:18">
      <c r="N442" t="s">
        <v>18</v>
      </c>
      <c r="R442" t="str">
        <f t="shared" si="13"/>
        <v>．</v>
      </c>
    </row>
    <row r="443" spans="14:18">
      <c r="N443" t="s">
        <v>18</v>
      </c>
      <c r="R443" t="str">
        <f t="shared" si="13"/>
        <v>．</v>
      </c>
    </row>
    <row r="444" spans="14:18">
      <c r="N444" t="s">
        <v>18</v>
      </c>
      <c r="R444" t="str">
        <f t="shared" si="13"/>
        <v>．</v>
      </c>
    </row>
    <row r="445" spans="14:18">
      <c r="N445" t="s">
        <v>18</v>
      </c>
      <c r="R445" t="str">
        <f t="shared" si="13"/>
        <v>．</v>
      </c>
    </row>
    <row r="446" spans="14:18">
      <c r="N446" t="s">
        <v>18</v>
      </c>
      <c r="R446" t="str">
        <f t="shared" si="13"/>
        <v>．</v>
      </c>
    </row>
    <row r="447" spans="14:18">
      <c r="N447" t="s">
        <v>18</v>
      </c>
      <c r="R447" t="str">
        <f t="shared" si="13"/>
        <v>．</v>
      </c>
    </row>
    <row r="448" spans="14:18">
      <c r="N448" t="s">
        <v>18</v>
      </c>
      <c r="R448" t="str">
        <f t="shared" si="13"/>
        <v>．</v>
      </c>
    </row>
    <row r="449" spans="14:18">
      <c r="N449" t="s">
        <v>18</v>
      </c>
      <c r="R449" t="str">
        <f t="shared" si="13"/>
        <v>．</v>
      </c>
    </row>
    <row r="450" spans="14:18">
      <c r="N450" t="s">
        <v>18</v>
      </c>
      <c r="R450" t="str">
        <f t="shared" si="13"/>
        <v>．</v>
      </c>
    </row>
    <row r="451" spans="14:18">
      <c r="N451" t="s">
        <v>18</v>
      </c>
      <c r="R451" t="str">
        <f t="shared" si="13"/>
        <v>．</v>
      </c>
    </row>
    <row r="452" spans="14:18">
      <c r="N452" t="s">
        <v>18</v>
      </c>
      <c r="R452" t="str">
        <f t="shared" ref="R452:R515" si="14">P452&amp;"．"&amp;Q452</f>
        <v>．</v>
      </c>
    </row>
    <row r="453" spans="14:18">
      <c r="N453" t="s">
        <v>18</v>
      </c>
      <c r="R453" t="str">
        <f t="shared" si="14"/>
        <v>．</v>
      </c>
    </row>
    <row r="454" spans="14:18">
      <c r="N454" t="s">
        <v>18</v>
      </c>
      <c r="R454" t="str">
        <f t="shared" si="14"/>
        <v>．</v>
      </c>
    </row>
    <row r="455" spans="14:18">
      <c r="N455" t="s">
        <v>18</v>
      </c>
      <c r="R455" t="str">
        <f t="shared" si="14"/>
        <v>．</v>
      </c>
    </row>
    <row r="456" spans="14:18">
      <c r="N456" t="s">
        <v>18</v>
      </c>
      <c r="R456" t="str">
        <f t="shared" si="14"/>
        <v>．</v>
      </c>
    </row>
    <row r="457" spans="14:18">
      <c r="N457" t="s">
        <v>18</v>
      </c>
      <c r="R457" t="str">
        <f t="shared" si="14"/>
        <v>．</v>
      </c>
    </row>
    <row r="458" spans="14:18">
      <c r="N458" t="s">
        <v>18</v>
      </c>
      <c r="R458" t="str">
        <f t="shared" si="14"/>
        <v>．</v>
      </c>
    </row>
    <row r="459" spans="14:18">
      <c r="N459" t="s">
        <v>18</v>
      </c>
      <c r="R459" t="str">
        <f t="shared" si="14"/>
        <v>．</v>
      </c>
    </row>
    <row r="460" spans="14:18">
      <c r="N460" t="s">
        <v>18</v>
      </c>
      <c r="R460" t="str">
        <f t="shared" si="14"/>
        <v>．</v>
      </c>
    </row>
    <row r="461" spans="14:18">
      <c r="N461" t="s">
        <v>18</v>
      </c>
      <c r="R461" t="str">
        <f t="shared" si="14"/>
        <v>．</v>
      </c>
    </row>
    <row r="462" spans="14:18">
      <c r="N462" t="s">
        <v>18</v>
      </c>
      <c r="R462" t="str">
        <f t="shared" si="14"/>
        <v>．</v>
      </c>
    </row>
    <row r="463" spans="14:18">
      <c r="N463" t="s">
        <v>18</v>
      </c>
      <c r="R463" t="str">
        <f t="shared" si="14"/>
        <v>．</v>
      </c>
    </row>
    <row r="464" spans="14:18">
      <c r="N464" t="s">
        <v>18</v>
      </c>
      <c r="R464" t="str">
        <f t="shared" si="14"/>
        <v>．</v>
      </c>
    </row>
    <row r="465" spans="14:18">
      <c r="N465" t="s">
        <v>18</v>
      </c>
      <c r="R465" t="str">
        <f t="shared" si="14"/>
        <v>．</v>
      </c>
    </row>
    <row r="466" spans="14:18">
      <c r="N466" t="s">
        <v>18</v>
      </c>
      <c r="R466" t="str">
        <f t="shared" si="14"/>
        <v>．</v>
      </c>
    </row>
    <row r="467" spans="14:18">
      <c r="N467" t="s">
        <v>18</v>
      </c>
      <c r="R467" t="str">
        <f t="shared" si="14"/>
        <v>．</v>
      </c>
    </row>
    <row r="468" spans="14:18">
      <c r="N468" t="s">
        <v>18</v>
      </c>
      <c r="R468" t="str">
        <f t="shared" si="14"/>
        <v>．</v>
      </c>
    </row>
    <row r="469" spans="14:18">
      <c r="N469" t="s">
        <v>18</v>
      </c>
      <c r="R469" t="str">
        <f t="shared" si="14"/>
        <v>．</v>
      </c>
    </row>
    <row r="470" spans="14:18">
      <c r="N470" t="s">
        <v>18</v>
      </c>
      <c r="R470" t="str">
        <f t="shared" si="14"/>
        <v>．</v>
      </c>
    </row>
    <row r="471" spans="14:18">
      <c r="N471" t="s">
        <v>18</v>
      </c>
      <c r="R471" t="str">
        <f t="shared" si="14"/>
        <v>．</v>
      </c>
    </row>
    <row r="472" spans="14:18">
      <c r="N472" t="s">
        <v>18</v>
      </c>
      <c r="R472" t="str">
        <f t="shared" si="14"/>
        <v>．</v>
      </c>
    </row>
    <row r="473" spans="14:18">
      <c r="N473" t="s">
        <v>18</v>
      </c>
      <c r="R473" t="str">
        <f t="shared" si="14"/>
        <v>．</v>
      </c>
    </row>
    <row r="474" spans="14:18">
      <c r="N474" t="s">
        <v>18</v>
      </c>
      <c r="R474" t="str">
        <f t="shared" si="14"/>
        <v>．</v>
      </c>
    </row>
    <row r="475" spans="14:18">
      <c r="N475" t="s">
        <v>18</v>
      </c>
      <c r="R475" t="str">
        <f t="shared" si="14"/>
        <v>．</v>
      </c>
    </row>
    <row r="476" spans="14:18">
      <c r="N476" t="s">
        <v>18</v>
      </c>
      <c r="R476" t="str">
        <f t="shared" si="14"/>
        <v>．</v>
      </c>
    </row>
    <row r="477" spans="14:18">
      <c r="N477" t="s">
        <v>18</v>
      </c>
      <c r="R477" t="str">
        <f t="shared" si="14"/>
        <v>．</v>
      </c>
    </row>
    <row r="478" spans="14:18">
      <c r="N478" t="s">
        <v>18</v>
      </c>
      <c r="R478" t="str">
        <f t="shared" si="14"/>
        <v>．</v>
      </c>
    </row>
    <row r="479" spans="14:18">
      <c r="N479" t="s">
        <v>18</v>
      </c>
      <c r="R479" t="str">
        <f t="shared" si="14"/>
        <v>．</v>
      </c>
    </row>
    <row r="480" spans="14:18">
      <c r="N480" t="s">
        <v>18</v>
      </c>
      <c r="R480" t="str">
        <f t="shared" si="14"/>
        <v>．</v>
      </c>
    </row>
    <row r="481" spans="14:18">
      <c r="N481" t="s">
        <v>18</v>
      </c>
      <c r="R481" t="str">
        <f t="shared" si="14"/>
        <v>．</v>
      </c>
    </row>
    <row r="482" spans="14:18">
      <c r="N482" t="s">
        <v>18</v>
      </c>
      <c r="R482" t="str">
        <f t="shared" si="14"/>
        <v>．</v>
      </c>
    </row>
    <row r="483" spans="14:18">
      <c r="N483" t="s">
        <v>18</v>
      </c>
      <c r="R483" t="str">
        <f t="shared" si="14"/>
        <v>．</v>
      </c>
    </row>
    <row r="484" spans="14:18">
      <c r="N484" t="s">
        <v>18</v>
      </c>
      <c r="R484" t="str">
        <f t="shared" si="14"/>
        <v>．</v>
      </c>
    </row>
    <row r="485" spans="14:18">
      <c r="N485" t="s">
        <v>18</v>
      </c>
      <c r="R485" t="str">
        <f t="shared" si="14"/>
        <v>．</v>
      </c>
    </row>
    <row r="486" spans="14:18">
      <c r="N486" t="s">
        <v>18</v>
      </c>
      <c r="R486" t="str">
        <f t="shared" si="14"/>
        <v>．</v>
      </c>
    </row>
    <row r="487" spans="14:18">
      <c r="N487" t="s">
        <v>18</v>
      </c>
      <c r="R487" t="str">
        <f t="shared" si="14"/>
        <v>．</v>
      </c>
    </row>
    <row r="488" spans="14:18">
      <c r="N488" t="s">
        <v>18</v>
      </c>
      <c r="R488" t="str">
        <f t="shared" si="14"/>
        <v>．</v>
      </c>
    </row>
    <row r="489" spans="14:18">
      <c r="N489" t="s">
        <v>18</v>
      </c>
      <c r="R489" t="str">
        <f t="shared" si="14"/>
        <v>．</v>
      </c>
    </row>
    <row r="490" spans="14:18">
      <c r="N490" t="s">
        <v>18</v>
      </c>
      <c r="R490" t="str">
        <f t="shared" si="14"/>
        <v>．</v>
      </c>
    </row>
    <row r="491" spans="14:18">
      <c r="N491" t="s">
        <v>18</v>
      </c>
      <c r="R491" t="str">
        <f t="shared" si="14"/>
        <v>．</v>
      </c>
    </row>
    <row r="492" spans="14:18">
      <c r="N492" t="s">
        <v>18</v>
      </c>
      <c r="R492" t="str">
        <f t="shared" si="14"/>
        <v>．</v>
      </c>
    </row>
    <row r="493" spans="14:18">
      <c r="N493" t="s">
        <v>18</v>
      </c>
      <c r="R493" t="str">
        <f t="shared" si="14"/>
        <v>．</v>
      </c>
    </row>
    <row r="494" spans="14:18">
      <c r="N494" t="s">
        <v>18</v>
      </c>
      <c r="R494" t="str">
        <f t="shared" si="14"/>
        <v>．</v>
      </c>
    </row>
    <row r="495" spans="14:18">
      <c r="N495" t="s">
        <v>18</v>
      </c>
      <c r="R495" t="str">
        <f t="shared" si="14"/>
        <v>．</v>
      </c>
    </row>
    <row r="496" spans="14:18">
      <c r="N496" t="s">
        <v>18</v>
      </c>
      <c r="R496" t="str">
        <f t="shared" si="14"/>
        <v>．</v>
      </c>
    </row>
    <row r="497" spans="14:18">
      <c r="N497" t="s">
        <v>18</v>
      </c>
      <c r="R497" t="str">
        <f t="shared" si="14"/>
        <v>．</v>
      </c>
    </row>
    <row r="498" spans="14:18">
      <c r="N498" t="s">
        <v>18</v>
      </c>
      <c r="R498" t="str">
        <f t="shared" si="14"/>
        <v>．</v>
      </c>
    </row>
    <row r="499" spans="14:18">
      <c r="N499" t="s">
        <v>18</v>
      </c>
      <c r="R499" t="str">
        <f t="shared" si="14"/>
        <v>．</v>
      </c>
    </row>
    <row r="500" spans="14:18">
      <c r="N500" t="s">
        <v>18</v>
      </c>
      <c r="R500" t="str">
        <f t="shared" si="14"/>
        <v>．</v>
      </c>
    </row>
    <row r="501" spans="14:18">
      <c r="N501" t="s">
        <v>18</v>
      </c>
      <c r="R501" t="str">
        <f t="shared" si="14"/>
        <v>．</v>
      </c>
    </row>
    <row r="502" spans="14:18">
      <c r="N502" t="s">
        <v>18</v>
      </c>
      <c r="R502" t="str">
        <f t="shared" si="14"/>
        <v>．</v>
      </c>
    </row>
    <row r="503" spans="14:18">
      <c r="N503" t="s">
        <v>18</v>
      </c>
      <c r="R503" t="str">
        <f t="shared" si="14"/>
        <v>．</v>
      </c>
    </row>
    <row r="504" spans="14:18">
      <c r="N504" t="s">
        <v>18</v>
      </c>
      <c r="R504" t="str">
        <f t="shared" si="14"/>
        <v>．</v>
      </c>
    </row>
    <row r="505" spans="14:18">
      <c r="N505" t="s">
        <v>18</v>
      </c>
      <c r="R505" t="str">
        <f t="shared" si="14"/>
        <v>．</v>
      </c>
    </row>
    <row r="506" spans="14:18">
      <c r="N506" t="s">
        <v>18</v>
      </c>
      <c r="R506" t="str">
        <f t="shared" si="14"/>
        <v>．</v>
      </c>
    </row>
    <row r="507" spans="14:18">
      <c r="N507" t="s">
        <v>18</v>
      </c>
      <c r="R507" t="str">
        <f t="shared" si="14"/>
        <v>．</v>
      </c>
    </row>
    <row r="508" spans="14:18">
      <c r="N508" t="s">
        <v>18</v>
      </c>
      <c r="R508" t="str">
        <f t="shared" si="14"/>
        <v>．</v>
      </c>
    </row>
    <row r="509" spans="14:18">
      <c r="N509" t="s">
        <v>18</v>
      </c>
      <c r="R509" t="str">
        <f t="shared" si="14"/>
        <v>．</v>
      </c>
    </row>
    <row r="510" spans="14:18">
      <c r="N510" t="s">
        <v>18</v>
      </c>
      <c r="R510" t="str">
        <f t="shared" si="14"/>
        <v>．</v>
      </c>
    </row>
    <row r="511" spans="14:18">
      <c r="N511" t="s">
        <v>18</v>
      </c>
      <c r="R511" t="str">
        <f t="shared" si="14"/>
        <v>．</v>
      </c>
    </row>
    <row r="512" spans="14:18">
      <c r="N512" t="s">
        <v>18</v>
      </c>
      <c r="R512" t="str">
        <f t="shared" si="14"/>
        <v>．</v>
      </c>
    </row>
    <row r="513" spans="14:18">
      <c r="N513" t="s">
        <v>18</v>
      </c>
      <c r="R513" t="str">
        <f t="shared" si="14"/>
        <v>．</v>
      </c>
    </row>
    <row r="514" spans="14:18">
      <c r="N514" t="s">
        <v>18</v>
      </c>
      <c r="R514" t="str">
        <f t="shared" si="14"/>
        <v>．</v>
      </c>
    </row>
    <row r="515" spans="14:18">
      <c r="N515" t="s">
        <v>18</v>
      </c>
      <c r="R515" t="str">
        <f t="shared" si="14"/>
        <v>．</v>
      </c>
    </row>
    <row r="516" spans="14:18">
      <c r="N516" t="s">
        <v>18</v>
      </c>
      <c r="R516" t="str">
        <f t="shared" ref="R516:R579" si="15">P516&amp;"．"&amp;Q516</f>
        <v>．</v>
      </c>
    </row>
    <row r="517" spans="14:18">
      <c r="N517" t="s">
        <v>18</v>
      </c>
      <c r="R517" t="str">
        <f t="shared" si="15"/>
        <v>．</v>
      </c>
    </row>
    <row r="518" spans="14:18">
      <c r="N518" t="s">
        <v>18</v>
      </c>
      <c r="R518" t="str">
        <f t="shared" si="15"/>
        <v>．</v>
      </c>
    </row>
    <row r="519" spans="14:18">
      <c r="N519" t="s">
        <v>18</v>
      </c>
      <c r="R519" t="str">
        <f t="shared" si="15"/>
        <v>．</v>
      </c>
    </row>
    <row r="520" spans="14:18">
      <c r="N520" t="s">
        <v>18</v>
      </c>
      <c r="R520" t="str">
        <f t="shared" si="15"/>
        <v>．</v>
      </c>
    </row>
    <row r="521" spans="14:18">
      <c r="N521" t="s">
        <v>18</v>
      </c>
      <c r="R521" t="str">
        <f t="shared" si="15"/>
        <v>．</v>
      </c>
    </row>
    <row r="522" spans="14:18">
      <c r="N522" t="s">
        <v>18</v>
      </c>
      <c r="R522" t="str">
        <f t="shared" si="15"/>
        <v>．</v>
      </c>
    </row>
    <row r="523" spans="14:18">
      <c r="N523" t="s">
        <v>18</v>
      </c>
      <c r="R523" t="str">
        <f t="shared" si="15"/>
        <v>．</v>
      </c>
    </row>
    <row r="524" spans="14:18">
      <c r="N524" t="s">
        <v>18</v>
      </c>
      <c r="R524" t="str">
        <f t="shared" si="15"/>
        <v>．</v>
      </c>
    </row>
    <row r="525" spans="14:18">
      <c r="N525" t="s">
        <v>18</v>
      </c>
      <c r="R525" t="str">
        <f t="shared" si="15"/>
        <v>．</v>
      </c>
    </row>
    <row r="526" spans="14:18">
      <c r="N526" t="s">
        <v>18</v>
      </c>
      <c r="R526" t="str">
        <f t="shared" si="15"/>
        <v>．</v>
      </c>
    </row>
    <row r="527" spans="14:18">
      <c r="N527" t="s">
        <v>18</v>
      </c>
      <c r="R527" t="str">
        <f t="shared" si="15"/>
        <v>．</v>
      </c>
    </row>
    <row r="528" spans="14:18">
      <c r="N528" t="s">
        <v>18</v>
      </c>
      <c r="R528" t="str">
        <f t="shared" si="15"/>
        <v>．</v>
      </c>
    </row>
    <row r="529" spans="14:18">
      <c r="N529" t="s">
        <v>18</v>
      </c>
      <c r="R529" t="str">
        <f t="shared" si="15"/>
        <v>．</v>
      </c>
    </row>
    <row r="530" spans="14:18">
      <c r="N530" t="s">
        <v>18</v>
      </c>
      <c r="R530" t="str">
        <f t="shared" si="15"/>
        <v>．</v>
      </c>
    </row>
    <row r="531" spans="14:18">
      <c r="N531" t="s">
        <v>18</v>
      </c>
      <c r="R531" t="str">
        <f t="shared" si="15"/>
        <v>．</v>
      </c>
    </row>
    <row r="532" spans="14:18">
      <c r="N532" t="s">
        <v>18</v>
      </c>
      <c r="R532" t="str">
        <f t="shared" si="15"/>
        <v>．</v>
      </c>
    </row>
    <row r="533" spans="14:18">
      <c r="N533" t="s">
        <v>18</v>
      </c>
      <c r="R533" t="str">
        <f t="shared" si="15"/>
        <v>．</v>
      </c>
    </row>
    <row r="534" spans="14:18">
      <c r="N534" t="s">
        <v>18</v>
      </c>
      <c r="R534" t="str">
        <f t="shared" si="15"/>
        <v>．</v>
      </c>
    </row>
    <row r="535" spans="14:18">
      <c r="N535" t="s">
        <v>18</v>
      </c>
      <c r="R535" t="str">
        <f t="shared" si="15"/>
        <v>．</v>
      </c>
    </row>
    <row r="536" spans="14:18">
      <c r="N536" t="s">
        <v>18</v>
      </c>
      <c r="R536" t="str">
        <f t="shared" si="15"/>
        <v>．</v>
      </c>
    </row>
    <row r="537" spans="14:18">
      <c r="N537" t="s">
        <v>18</v>
      </c>
      <c r="R537" t="str">
        <f t="shared" si="15"/>
        <v>．</v>
      </c>
    </row>
    <row r="538" spans="14:18">
      <c r="N538" t="s">
        <v>18</v>
      </c>
      <c r="R538" t="str">
        <f t="shared" si="15"/>
        <v>．</v>
      </c>
    </row>
    <row r="539" spans="14:18">
      <c r="N539" t="s">
        <v>18</v>
      </c>
      <c r="R539" t="str">
        <f t="shared" si="15"/>
        <v>．</v>
      </c>
    </row>
    <row r="540" spans="14:18">
      <c r="N540" t="s">
        <v>18</v>
      </c>
      <c r="R540" t="str">
        <f t="shared" si="15"/>
        <v>．</v>
      </c>
    </row>
    <row r="541" spans="14:18">
      <c r="N541" t="s">
        <v>18</v>
      </c>
      <c r="R541" t="str">
        <f t="shared" si="15"/>
        <v>．</v>
      </c>
    </row>
    <row r="542" spans="14:18">
      <c r="N542" t="s">
        <v>18</v>
      </c>
      <c r="R542" t="str">
        <f t="shared" si="15"/>
        <v>．</v>
      </c>
    </row>
    <row r="543" spans="14:18">
      <c r="N543" t="s">
        <v>18</v>
      </c>
      <c r="R543" t="str">
        <f t="shared" si="15"/>
        <v>．</v>
      </c>
    </row>
    <row r="544" spans="14:18">
      <c r="N544" t="s">
        <v>18</v>
      </c>
      <c r="R544" t="str">
        <f t="shared" si="15"/>
        <v>．</v>
      </c>
    </row>
    <row r="545" spans="14:18">
      <c r="N545" t="s">
        <v>18</v>
      </c>
      <c r="R545" t="str">
        <f t="shared" si="15"/>
        <v>．</v>
      </c>
    </row>
    <row r="546" spans="14:18">
      <c r="N546" t="s">
        <v>18</v>
      </c>
      <c r="R546" t="str">
        <f t="shared" si="15"/>
        <v>．</v>
      </c>
    </row>
    <row r="547" spans="14:18">
      <c r="N547" t="s">
        <v>18</v>
      </c>
      <c r="R547" t="str">
        <f t="shared" si="15"/>
        <v>．</v>
      </c>
    </row>
    <row r="548" spans="14:18">
      <c r="N548" t="s">
        <v>18</v>
      </c>
      <c r="R548" t="str">
        <f t="shared" si="15"/>
        <v>．</v>
      </c>
    </row>
    <row r="549" spans="14:18">
      <c r="N549" t="s">
        <v>18</v>
      </c>
      <c r="R549" t="str">
        <f t="shared" si="15"/>
        <v>．</v>
      </c>
    </row>
    <row r="550" spans="14:18">
      <c r="N550" t="s">
        <v>18</v>
      </c>
      <c r="R550" t="str">
        <f t="shared" si="15"/>
        <v>．</v>
      </c>
    </row>
    <row r="551" spans="14:18">
      <c r="N551" t="s">
        <v>18</v>
      </c>
      <c r="R551" t="str">
        <f t="shared" si="15"/>
        <v>．</v>
      </c>
    </row>
    <row r="552" spans="14:18">
      <c r="N552" t="s">
        <v>18</v>
      </c>
      <c r="R552" t="str">
        <f t="shared" si="15"/>
        <v>．</v>
      </c>
    </row>
    <row r="553" spans="14:18">
      <c r="N553" t="s">
        <v>18</v>
      </c>
      <c r="R553" t="str">
        <f t="shared" si="15"/>
        <v>．</v>
      </c>
    </row>
    <row r="554" spans="14:18">
      <c r="N554" t="s">
        <v>18</v>
      </c>
      <c r="R554" t="str">
        <f t="shared" si="15"/>
        <v>．</v>
      </c>
    </row>
    <row r="555" spans="14:18">
      <c r="N555" t="s">
        <v>18</v>
      </c>
      <c r="R555" t="str">
        <f t="shared" si="15"/>
        <v>．</v>
      </c>
    </row>
    <row r="556" spans="14:18">
      <c r="N556" t="s">
        <v>18</v>
      </c>
      <c r="R556" t="str">
        <f t="shared" si="15"/>
        <v>．</v>
      </c>
    </row>
    <row r="557" spans="14:18">
      <c r="N557" t="s">
        <v>18</v>
      </c>
      <c r="R557" t="str">
        <f t="shared" si="15"/>
        <v>．</v>
      </c>
    </row>
    <row r="558" spans="14:18">
      <c r="N558" t="s">
        <v>18</v>
      </c>
      <c r="R558" t="str">
        <f t="shared" si="15"/>
        <v>．</v>
      </c>
    </row>
    <row r="559" spans="14:18">
      <c r="N559" t="s">
        <v>18</v>
      </c>
      <c r="R559" t="str">
        <f t="shared" si="15"/>
        <v>．</v>
      </c>
    </row>
    <row r="560" spans="14:18">
      <c r="N560" t="s">
        <v>18</v>
      </c>
      <c r="R560" t="str">
        <f t="shared" si="15"/>
        <v>．</v>
      </c>
    </row>
    <row r="561" spans="14:18">
      <c r="N561" t="s">
        <v>18</v>
      </c>
      <c r="R561" t="str">
        <f t="shared" si="15"/>
        <v>．</v>
      </c>
    </row>
    <row r="562" spans="14:18">
      <c r="N562" t="s">
        <v>18</v>
      </c>
      <c r="R562" t="str">
        <f t="shared" si="15"/>
        <v>．</v>
      </c>
    </row>
    <row r="563" spans="14:18">
      <c r="N563" t="s">
        <v>18</v>
      </c>
      <c r="R563" t="str">
        <f t="shared" si="15"/>
        <v>．</v>
      </c>
    </row>
    <row r="564" spans="14:18">
      <c r="N564" t="s">
        <v>18</v>
      </c>
      <c r="R564" t="str">
        <f t="shared" si="15"/>
        <v>．</v>
      </c>
    </row>
    <row r="565" spans="14:18">
      <c r="N565" t="s">
        <v>18</v>
      </c>
      <c r="R565" t="str">
        <f t="shared" si="15"/>
        <v>．</v>
      </c>
    </row>
    <row r="566" spans="14:18">
      <c r="N566" t="s">
        <v>18</v>
      </c>
      <c r="R566" t="str">
        <f t="shared" si="15"/>
        <v>．</v>
      </c>
    </row>
    <row r="567" spans="14:18">
      <c r="N567" t="s">
        <v>18</v>
      </c>
      <c r="R567" t="str">
        <f t="shared" si="15"/>
        <v>．</v>
      </c>
    </row>
    <row r="568" spans="14:18">
      <c r="N568" t="s">
        <v>18</v>
      </c>
      <c r="R568" t="str">
        <f t="shared" si="15"/>
        <v>．</v>
      </c>
    </row>
    <row r="569" spans="14:18">
      <c r="N569" t="s">
        <v>18</v>
      </c>
      <c r="R569" t="str">
        <f t="shared" si="15"/>
        <v>．</v>
      </c>
    </row>
    <row r="570" spans="14:18">
      <c r="N570" t="s">
        <v>18</v>
      </c>
      <c r="R570" t="str">
        <f t="shared" si="15"/>
        <v>．</v>
      </c>
    </row>
    <row r="571" spans="14:18">
      <c r="N571" t="s">
        <v>18</v>
      </c>
      <c r="R571" t="str">
        <f t="shared" si="15"/>
        <v>．</v>
      </c>
    </row>
    <row r="572" spans="14:18">
      <c r="N572" t="s">
        <v>18</v>
      </c>
      <c r="R572" t="str">
        <f t="shared" si="15"/>
        <v>．</v>
      </c>
    </row>
    <row r="573" spans="14:18">
      <c r="N573" t="s">
        <v>18</v>
      </c>
      <c r="R573" t="str">
        <f t="shared" si="15"/>
        <v>．</v>
      </c>
    </row>
    <row r="574" spans="14:18">
      <c r="N574" t="s">
        <v>18</v>
      </c>
      <c r="R574" t="str">
        <f t="shared" si="15"/>
        <v>．</v>
      </c>
    </row>
    <row r="575" spans="14:18">
      <c r="N575" t="s">
        <v>18</v>
      </c>
      <c r="R575" t="str">
        <f t="shared" si="15"/>
        <v>．</v>
      </c>
    </row>
    <row r="576" spans="14:18">
      <c r="N576" t="s">
        <v>18</v>
      </c>
      <c r="R576" t="str">
        <f t="shared" si="15"/>
        <v>．</v>
      </c>
    </row>
    <row r="577" spans="14:18">
      <c r="N577" t="s">
        <v>18</v>
      </c>
      <c r="R577" t="str">
        <f t="shared" si="15"/>
        <v>．</v>
      </c>
    </row>
    <row r="578" spans="14:18">
      <c r="N578" t="s">
        <v>18</v>
      </c>
      <c r="R578" t="str">
        <f t="shared" si="15"/>
        <v>．</v>
      </c>
    </row>
    <row r="579" spans="14:18">
      <c r="N579" t="s">
        <v>18</v>
      </c>
      <c r="R579" t="str">
        <f t="shared" si="15"/>
        <v>．</v>
      </c>
    </row>
    <row r="580" spans="14:18">
      <c r="N580" t="s">
        <v>18</v>
      </c>
      <c r="R580" t="str">
        <f t="shared" ref="R580:R643" si="16">P580&amp;"．"&amp;Q580</f>
        <v>．</v>
      </c>
    </row>
    <row r="581" spans="14:18">
      <c r="N581" t="s">
        <v>18</v>
      </c>
      <c r="R581" t="str">
        <f t="shared" si="16"/>
        <v>．</v>
      </c>
    </row>
    <row r="582" spans="14:18">
      <c r="N582" t="s">
        <v>18</v>
      </c>
      <c r="R582" t="str">
        <f t="shared" si="16"/>
        <v>．</v>
      </c>
    </row>
    <row r="583" spans="14:18">
      <c r="N583" t="s">
        <v>18</v>
      </c>
      <c r="R583" t="str">
        <f t="shared" si="16"/>
        <v>．</v>
      </c>
    </row>
    <row r="584" spans="14:18">
      <c r="N584" t="s">
        <v>18</v>
      </c>
      <c r="R584" t="str">
        <f t="shared" si="16"/>
        <v>．</v>
      </c>
    </row>
    <row r="585" spans="14:18">
      <c r="N585" t="s">
        <v>18</v>
      </c>
      <c r="R585" t="str">
        <f t="shared" si="16"/>
        <v>．</v>
      </c>
    </row>
    <row r="586" spans="14:18">
      <c r="N586" t="s">
        <v>18</v>
      </c>
      <c r="R586" t="str">
        <f t="shared" si="16"/>
        <v>．</v>
      </c>
    </row>
    <row r="587" spans="14:18">
      <c r="N587" t="s">
        <v>18</v>
      </c>
      <c r="R587" t="str">
        <f t="shared" si="16"/>
        <v>．</v>
      </c>
    </row>
    <row r="588" spans="14:18">
      <c r="N588" t="s">
        <v>18</v>
      </c>
      <c r="R588" t="str">
        <f t="shared" si="16"/>
        <v>．</v>
      </c>
    </row>
    <row r="589" spans="14:18">
      <c r="N589" t="s">
        <v>18</v>
      </c>
      <c r="R589" t="str">
        <f t="shared" si="16"/>
        <v>．</v>
      </c>
    </row>
    <row r="590" spans="14:18">
      <c r="N590" t="s">
        <v>18</v>
      </c>
      <c r="R590" t="str">
        <f t="shared" si="16"/>
        <v>．</v>
      </c>
    </row>
    <row r="591" spans="14:18">
      <c r="N591" t="s">
        <v>18</v>
      </c>
      <c r="R591" t="str">
        <f t="shared" si="16"/>
        <v>．</v>
      </c>
    </row>
    <row r="592" spans="14:18">
      <c r="N592" t="s">
        <v>18</v>
      </c>
      <c r="R592" t="str">
        <f t="shared" si="16"/>
        <v>．</v>
      </c>
    </row>
    <row r="593" spans="14:18">
      <c r="N593" t="s">
        <v>18</v>
      </c>
      <c r="R593" t="str">
        <f t="shared" si="16"/>
        <v>．</v>
      </c>
    </row>
    <row r="594" spans="14:18">
      <c r="N594" t="s">
        <v>18</v>
      </c>
      <c r="R594" t="str">
        <f t="shared" si="16"/>
        <v>．</v>
      </c>
    </row>
    <row r="595" spans="14:18">
      <c r="N595" t="s">
        <v>18</v>
      </c>
      <c r="R595" t="str">
        <f t="shared" si="16"/>
        <v>．</v>
      </c>
    </row>
    <row r="596" spans="14:18">
      <c r="N596" t="s">
        <v>18</v>
      </c>
      <c r="R596" t="str">
        <f t="shared" si="16"/>
        <v>．</v>
      </c>
    </row>
    <row r="597" spans="14:18">
      <c r="N597" t="s">
        <v>18</v>
      </c>
      <c r="R597" t="str">
        <f t="shared" si="16"/>
        <v>．</v>
      </c>
    </row>
    <row r="598" spans="14:18">
      <c r="N598" t="s">
        <v>18</v>
      </c>
      <c r="R598" t="str">
        <f t="shared" si="16"/>
        <v>．</v>
      </c>
    </row>
    <row r="599" spans="14:18">
      <c r="N599" t="s">
        <v>18</v>
      </c>
      <c r="R599" t="str">
        <f t="shared" si="16"/>
        <v>．</v>
      </c>
    </row>
    <row r="600" spans="14:18">
      <c r="N600" t="s">
        <v>18</v>
      </c>
      <c r="R600" t="str">
        <f t="shared" si="16"/>
        <v>．</v>
      </c>
    </row>
    <row r="601" spans="14:18">
      <c r="N601" t="s">
        <v>18</v>
      </c>
      <c r="R601" t="str">
        <f t="shared" si="16"/>
        <v>．</v>
      </c>
    </row>
    <row r="602" spans="14:18">
      <c r="N602" t="s">
        <v>18</v>
      </c>
      <c r="R602" t="str">
        <f t="shared" si="16"/>
        <v>．</v>
      </c>
    </row>
    <row r="603" spans="14:18">
      <c r="N603" t="s">
        <v>18</v>
      </c>
      <c r="R603" t="str">
        <f t="shared" si="16"/>
        <v>．</v>
      </c>
    </row>
    <row r="604" spans="14:18">
      <c r="N604" t="s">
        <v>18</v>
      </c>
      <c r="R604" t="str">
        <f t="shared" si="16"/>
        <v>．</v>
      </c>
    </row>
    <row r="605" spans="14:18">
      <c r="N605" t="s">
        <v>18</v>
      </c>
      <c r="R605" t="str">
        <f t="shared" si="16"/>
        <v>．</v>
      </c>
    </row>
    <row r="606" spans="14:18">
      <c r="N606" t="s">
        <v>18</v>
      </c>
      <c r="R606" t="str">
        <f t="shared" si="16"/>
        <v>．</v>
      </c>
    </row>
    <row r="607" spans="14:18">
      <c r="N607" t="s">
        <v>18</v>
      </c>
      <c r="R607" t="str">
        <f t="shared" si="16"/>
        <v>．</v>
      </c>
    </row>
    <row r="608" spans="14:18">
      <c r="N608" t="s">
        <v>18</v>
      </c>
      <c r="R608" t="str">
        <f t="shared" si="16"/>
        <v>．</v>
      </c>
    </row>
    <row r="609" spans="14:18">
      <c r="N609" t="s">
        <v>18</v>
      </c>
      <c r="R609" t="str">
        <f t="shared" si="16"/>
        <v>．</v>
      </c>
    </row>
    <row r="610" spans="14:18">
      <c r="N610" t="s">
        <v>18</v>
      </c>
      <c r="R610" t="str">
        <f t="shared" si="16"/>
        <v>．</v>
      </c>
    </row>
    <row r="611" spans="14:18">
      <c r="N611" t="s">
        <v>18</v>
      </c>
      <c r="R611" t="str">
        <f t="shared" si="16"/>
        <v>．</v>
      </c>
    </row>
    <row r="612" spans="14:18">
      <c r="N612" t="s">
        <v>18</v>
      </c>
      <c r="R612" t="str">
        <f t="shared" si="16"/>
        <v>．</v>
      </c>
    </row>
    <row r="613" spans="14:18">
      <c r="N613" t="s">
        <v>18</v>
      </c>
      <c r="R613" t="str">
        <f t="shared" si="16"/>
        <v>．</v>
      </c>
    </row>
    <row r="614" spans="14:18">
      <c r="N614" t="s">
        <v>18</v>
      </c>
      <c r="R614" t="str">
        <f t="shared" si="16"/>
        <v>．</v>
      </c>
    </row>
    <row r="615" spans="14:18">
      <c r="N615" t="s">
        <v>18</v>
      </c>
      <c r="R615" t="str">
        <f t="shared" si="16"/>
        <v>．</v>
      </c>
    </row>
    <row r="616" spans="14:18">
      <c r="N616" t="s">
        <v>18</v>
      </c>
      <c r="R616" t="str">
        <f t="shared" si="16"/>
        <v>．</v>
      </c>
    </row>
    <row r="617" spans="14:18">
      <c r="N617" t="s">
        <v>18</v>
      </c>
      <c r="R617" t="str">
        <f t="shared" si="16"/>
        <v>．</v>
      </c>
    </row>
    <row r="618" spans="14:18">
      <c r="N618" t="s">
        <v>18</v>
      </c>
      <c r="R618" t="str">
        <f t="shared" si="16"/>
        <v>．</v>
      </c>
    </row>
    <row r="619" spans="14:18">
      <c r="N619" t="s">
        <v>18</v>
      </c>
      <c r="R619" t="str">
        <f t="shared" si="16"/>
        <v>．</v>
      </c>
    </row>
    <row r="620" spans="14:18">
      <c r="N620" t="s">
        <v>18</v>
      </c>
      <c r="R620" t="str">
        <f t="shared" si="16"/>
        <v>．</v>
      </c>
    </row>
    <row r="621" spans="14:18">
      <c r="N621" t="s">
        <v>18</v>
      </c>
      <c r="R621" t="str">
        <f t="shared" si="16"/>
        <v>．</v>
      </c>
    </row>
    <row r="622" spans="14:18">
      <c r="N622" t="s">
        <v>18</v>
      </c>
      <c r="R622" t="str">
        <f t="shared" si="16"/>
        <v>．</v>
      </c>
    </row>
    <row r="623" spans="14:18">
      <c r="N623" t="s">
        <v>18</v>
      </c>
      <c r="R623" t="str">
        <f t="shared" si="16"/>
        <v>．</v>
      </c>
    </row>
    <row r="624" spans="14:18">
      <c r="N624" t="s">
        <v>18</v>
      </c>
      <c r="R624" t="str">
        <f t="shared" si="16"/>
        <v>．</v>
      </c>
    </row>
    <row r="625" spans="14:18">
      <c r="N625" t="s">
        <v>18</v>
      </c>
      <c r="R625" t="str">
        <f t="shared" si="16"/>
        <v>．</v>
      </c>
    </row>
    <row r="626" spans="14:18">
      <c r="N626" t="s">
        <v>18</v>
      </c>
      <c r="R626" t="str">
        <f t="shared" si="16"/>
        <v>．</v>
      </c>
    </row>
    <row r="627" spans="14:18">
      <c r="N627" t="s">
        <v>18</v>
      </c>
      <c r="R627" t="str">
        <f t="shared" si="16"/>
        <v>．</v>
      </c>
    </row>
    <row r="628" spans="14:18">
      <c r="N628" t="s">
        <v>18</v>
      </c>
      <c r="R628" t="str">
        <f t="shared" si="16"/>
        <v>．</v>
      </c>
    </row>
    <row r="629" spans="14:18">
      <c r="N629" t="s">
        <v>18</v>
      </c>
      <c r="R629" t="str">
        <f t="shared" si="16"/>
        <v>．</v>
      </c>
    </row>
    <row r="630" spans="14:18">
      <c r="N630" t="s">
        <v>18</v>
      </c>
      <c r="R630" t="str">
        <f t="shared" si="16"/>
        <v>．</v>
      </c>
    </row>
    <row r="631" spans="14:18">
      <c r="N631" t="s">
        <v>18</v>
      </c>
      <c r="R631" t="str">
        <f t="shared" si="16"/>
        <v>．</v>
      </c>
    </row>
    <row r="632" spans="14:18">
      <c r="N632" t="s">
        <v>18</v>
      </c>
      <c r="R632" t="str">
        <f t="shared" si="16"/>
        <v>．</v>
      </c>
    </row>
    <row r="633" spans="14:18">
      <c r="N633" t="s">
        <v>18</v>
      </c>
      <c r="R633" t="str">
        <f t="shared" si="16"/>
        <v>．</v>
      </c>
    </row>
    <row r="634" spans="14:18">
      <c r="N634" t="s">
        <v>18</v>
      </c>
      <c r="R634" t="str">
        <f t="shared" si="16"/>
        <v>．</v>
      </c>
    </row>
    <row r="635" spans="14:18">
      <c r="N635" t="s">
        <v>18</v>
      </c>
      <c r="R635" t="str">
        <f t="shared" si="16"/>
        <v>．</v>
      </c>
    </row>
    <row r="636" spans="14:18">
      <c r="N636" t="s">
        <v>18</v>
      </c>
      <c r="R636" t="str">
        <f t="shared" si="16"/>
        <v>．</v>
      </c>
    </row>
    <row r="637" spans="14:18">
      <c r="N637" t="s">
        <v>18</v>
      </c>
      <c r="R637" t="str">
        <f t="shared" si="16"/>
        <v>．</v>
      </c>
    </row>
    <row r="638" spans="14:18">
      <c r="N638" t="s">
        <v>18</v>
      </c>
      <c r="R638" t="str">
        <f t="shared" si="16"/>
        <v>．</v>
      </c>
    </row>
    <row r="639" spans="14:18">
      <c r="N639" t="s">
        <v>18</v>
      </c>
      <c r="R639" t="str">
        <f t="shared" si="16"/>
        <v>．</v>
      </c>
    </row>
    <row r="640" spans="14:18">
      <c r="N640" t="s">
        <v>18</v>
      </c>
      <c r="R640" t="str">
        <f t="shared" si="16"/>
        <v>．</v>
      </c>
    </row>
    <row r="641" spans="14:18">
      <c r="N641" t="s">
        <v>18</v>
      </c>
      <c r="R641" t="str">
        <f t="shared" si="16"/>
        <v>．</v>
      </c>
    </row>
    <row r="642" spans="14:18">
      <c r="N642" t="s">
        <v>18</v>
      </c>
      <c r="R642" t="str">
        <f t="shared" si="16"/>
        <v>．</v>
      </c>
    </row>
    <row r="643" spans="14:18">
      <c r="N643" t="s">
        <v>18</v>
      </c>
      <c r="R643" t="str">
        <f t="shared" si="16"/>
        <v>．</v>
      </c>
    </row>
    <row r="644" spans="14:18">
      <c r="N644" t="s">
        <v>18</v>
      </c>
      <c r="R644" t="str">
        <f t="shared" ref="R644:R707" si="17">P644&amp;"．"&amp;Q644</f>
        <v>．</v>
      </c>
    </row>
    <row r="645" spans="14:18">
      <c r="N645" t="s">
        <v>18</v>
      </c>
      <c r="R645" t="str">
        <f t="shared" si="17"/>
        <v>．</v>
      </c>
    </row>
    <row r="646" spans="14:18">
      <c r="N646" t="s">
        <v>18</v>
      </c>
      <c r="R646" t="str">
        <f t="shared" si="17"/>
        <v>．</v>
      </c>
    </row>
    <row r="647" spans="14:18">
      <c r="N647" t="s">
        <v>18</v>
      </c>
      <c r="R647" t="str">
        <f t="shared" si="17"/>
        <v>．</v>
      </c>
    </row>
    <row r="648" spans="14:18">
      <c r="N648" t="s">
        <v>18</v>
      </c>
      <c r="R648" t="str">
        <f t="shared" si="17"/>
        <v>．</v>
      </c>
    </row>
    <row r="649" spans="14:18">
      <c r="N649" t="s">
        <v>18</v>
      </c>
      <c r="R649" t="str">
        <f t="shared" si="17"/>
        <v>．</v>
      </c>
    </row>
    <row r="650" spans="14:18">
      <c r="N650" t="s">
        <v>18</v>
      </c>
      <c r="R650" t="str">
        <f t="shared" si="17"/>
        <v>．</v>
      </c>
    </row>
    <row r="651" spans="14:18">
      <c r="N651" t="s">
        <v>18</v>
      </c>
      <c r="R651" t="str">
        <f t="shared" si="17"/>
        <v>．</v>
      </c>
    </row>
    <row r="652" spans="14:18">
      <c r="N652" t="s">
        <v>18</v>
      </c>
      <c r="R652" t="str">
        <f t="shared" si="17"/>
        <v>．</v>
      </c>
    </row>
    <row r="653" spans="14:18">
      <c r="N653" t="s">
        <v>18</v>
      </c>
      <c r="R653" t="str">
        <f t="shared" si="17"/>
        <v>．</v>
      </c>
    </row>
    <row r="654" spans="14:18">
      <c r="N654" t="s">
        <v>18</v>
      </c>
      <c r="R654" t="str">
        <f t="shared" si="17"/>
        <v>．</v>
      </c>
    </row>
    <row r="655" spans="14:18">
      <c r="N655" t="s">
        <v>18</v>
      </c>
      <c r="R655" t="str">
        <f t="shared" si="17"/>
        <v>．</v>
      </c>
    </row>
    <row r="656" spans="14:18">
      <c r="N656" t="s">
        <v>18</v>
      </c>
      <c r="R656" t="str">
        <f t="shared" si="17"/>
        <v>．</v>
      </c>
    </row>
    <row r="657" spans="14:18">
      <c r="N657" t="s">
        <v>18</v>
      </c>
      <c r="R657" t="str">
        <f t="shared" si="17"/>
        <v>．</v>
      </c>
    </row>
    <row r="658" spans="14:18">
      <c r="N658" t="s">
        <v>18</v>
      </c>
      <c r="R658" t="str">
        <f t="shared" si="17"/>
        <v>．</v>
      </c>
    </row>
    <row r="659" spans="14:18">
      <c r="N659" t="s">
        <v>18</v>
      </c>
      <c r="R659" t="str">
        <f t="shared" si="17"/>
        <v>．</v>
      </c>
    </row>
    <row r="660" spans="14:18">
      <c r="N660" t="s">
        <v>18</v>
      </c>
      <c r="R660" t="str">
        <f t="shared" si="17"/>
        <v>．</v>
      </c>
    </row>
    <row r="661" spans="14:18">
      <c r="N661" t="s">
        <v>18</v>
      </c>
      <c r="R661" t="str">
        <f t="shared" si="17"/>
        <v>．</v>
      </c>
    </row>
    <row r="662" spans="14:18">
      <c r="N662" t="s">
        <v>18</v>
      </c>
      <c r="R662" t="str">
        <f t="shared" si="17"/>
        <v>．</v>
      </c>
    </row>
    <row r="663" spans="14:18">
      <c r="N663" t="s">
        <v>18</v>
      </c>
      <c r="R663" t="str">
        <f t="shared" si="17"/>
        <v>．</v>
      </c>
    </row>
    <row r="664" spans="14:18">
      <c r="N664" t="s">
        <v>18</v>
      </c>
      <c r="R664" t="str">
        <f t="shared" si="17"/>
        <v>．</v>
      </c>
    </row>
    <row r="665" spans="14:18">
      <c r="N665" t="s">
        <v>18</v>
      </c>
      <c r="R665" t="str">
        <f t="shared" si="17"/>
        <v>．</v>
      </c>
    </row>
    <row r="666" spans="14:18">
      <c r="N666" t="s">
        <v>18</v>
      </c>
      <c r="R666" t="str">
        <f t="shared" si="17"/>
        <v>．</v>
      </c>
    </row>
    <row r="667" spans="14:18">
      <c r="N667" t="s">
        <v>18</v>
      </c>
      <c r="R667" t="str">
        <f t="shared" si="17"/>
        <v>．</v>
      </c>
    </row>
    <row r="668" spans="14:18">
      <c r="N668" t="s">
        <v>18</v>
      </c>
      <c r="R668" t="str">
        <f t="shared" si="17"/>
        <v>．</v>
      </c>
    </row>
    <row r="669" spans="14:18">
      <c r="N669" t="s">
        <v>18</v>
      </c>
      <c r="R669" t="str">
        <f t="shared" si="17"/>
        <v>．</v>
      </c>
    </row>
    <row r="670" spans="14:18">
      <c r="N670" t="s">
        <v>18</v>
      </c>
      <c r="R670" t="str">
        <f t="shared" si="17"/>
        <v>．</v>
      </c>
    </row>
    <row r="671" spans="14:18">
      <c r="N671" t="s">
        <v>18</v>
      </c>
      <c r="R671" t="str">
        <f t="shared" si="17"/>
        <v>．</v>
      </c>
    </row>
    <row r="672" spans="14:18">
      <c r="N672" t="s">
        <v>18</v>
      </c>
      <c r="R672" t="str">
        <f t="shared" si="17"/>
        <v>．</v>
      </c>
    </row>
    <row r="673" spans="14:18">
      <c r="N673" t="s">
        <v>18</v>
      </c>
      <c r="R673" t="str">
        <f t="shared" si="17"/>
        <v>．</v>
      </c>
    </row>
    <row r="674" spans="14:18">
      <c r="N674" t="s">
        <v>18</v>
      </c>
      <c r="R674" t="str">
        <f t="shared" si="17"/>
        <v>．</v>
      </c>
    </row>
    <row r="675" spans="14:18">
      <c r="N675" t="s">
        <v>18</v>
      </c>
      <c r="R675" t="str">
        <f t="shared" si="17"/>
        <v>．</v>
      </c>
    </row>
    <row r="676" spans="14:18">
      <c r="N676" t="s">
        <v>18</v>
      </c>
      <c r="R676" t="str">
        <f t="shared" si="17"/>
        <v>．</v>
      </c>
    </row>
    <row r="677" spans="14:18">
      <c r="N677" t="s">
        <v>18</v>
      </c>
      <c r="R677" t="str">
        <f t="shared" si="17"/>
        <v>．</v>
      </c>
    </row>
    <row r="678" spans="14:18">
      <c r="N678" t="s">
        <v>18</v>
      </c>
      <c r="R678" t="str">
        <f t="shared" si="17"/>
        <v>．</v>
      </c>
    </row>
    <row r="679" spans="14:18">
      <c r="N679" t="s">
        <v>18</v>
      </c>
      <c r="R679" t="str">
        <f t="shared" si="17"/>
        <v>．</v>
      </c>
    </row>
    <row r="680" spans="14:18">
      <c r="N680" t="s">
        <v>18</v>
      </c>
      <c r="R680" t="str">
        <f t="shared" si="17"/>
        <v>．</v>
      </c>
    </row>
    <row r="681" spans="14:18">
      <c r="N681" t="s">
        <v>18</v>
      </c>
      <c r="R681" t="str">
        <f t="shared" si="17"/>
        <v>．</v>
      </c>
    </row>
    <row r="682" spans="14:18">
      <c r="N682" t="s">
        <v>18</v>
      </c>
      <c r="R682" t="str">
        <f t="shared" si="17"/>
        <v>．</v>
      </c>
    </row>
    <row r="683" spans="14:18">
      <c r="N683" t="s">
        <v>18</v>
      </c>
      <c r="R683" t="str">
        <f t="shared" si="17"/>
        <v>．</v>
      </c>
    </row>
    <row r="684" spans="14:18">
      <c r="N684" t="s">
        <v>18</v>
      </c>
      <c r="R684" t="str">
        <f t="shared" si="17"/>
        <v>．</v>
      </c>
    </row>
    <row r="685" spans="14:18">
      <c r="N685" t="s">
        <v>18</v>
      </c>
      <c r="R685" t="str">
        <f t="shared" si="17"/>
        <v>．</v>
      </c>
    </row>
    <row r="686" spans="14:18">
      <c r="N686" t="s">
        <v>18</v>
      </c>
      <c r="R686" t="str">
        <f t="shared" si="17"/>
        <v>．</v>
      </c>
    </row>
    <row r="687" spans="14:18">
      <c r="N687" t="s">
        <v>18</v>
      </c>
      <c r="R687" t="str">
        <f t="shared" si="17"/>
        <v>．</v>
      </c>
    </row>
    <row r="688" spans="14:18">
      <c r="N688" t="s">
        <v>18</v>
      </c>
      <c r="R688" t="str">
        <f t="shared" si="17"/>
        <v>．</v>
      </c>
    </row>
    <row r="689" spans="14:18">
      <c r="N689" t="s">
        <v>18</v>
      </c>
      <c r="R689" t="str">
        <f t="shared" si="17"/>
        <v>．</v>
      </c>
    </row>
    <row r="690" spans="14:18">
      <c r="N690" t="s">
        <v>18</v>
      </c>
      <c r="R690" t="str">
        <f t="shared" si="17"/>
        <v>．</v>
      </c>
    </row>
    <row r="691" spans="14:18">
      <c r="N691" t="s">
        <v>18</v>
      </c>
      <c r="R691" t="str">
        <f t="shared" si="17"/>
        <v>．</v>
      </c>
    </row>
    <row r="692" spans="14:18">
      <c r="N692" t="s">
        <v>18</v>
      </c>
      <c r="R692" t="str">
        <f t="shared" si="17"/>
        <v>．</v>
      </c>
    </row>
    <row r="693" spans="14:18">
      <c r="N693" t="s">
        <v>18</v>
      </c>
      <c r="R693" t="str">
        <f t="shared" si="17"/>
        <v>．</v>
      </c>
    </row>
    <row r="694" spans="14:18">
      <c r="N694" t="s">
        <v>18</v>
      </c>
      <c r="R694" t="str">
        <f t="shared" si="17"/>
        <v>．</v>
      </c>
    </row>
    <row r="695" spans="14:18">
      <c r="N695" t="s">
        <v>18</v>
      </c>
      <c r="R695" t="str">
        <f t="shared" si="17"/>
        <v>．</v>
      </c>
    </row>
    <row r="696" spans="14:18">
      <c r="N696" t="s">
        <v>18</v>
      </c>
      <c r="R696" t="str">
        <f t="shared" si="17"/>
        <v>．</v>
      </c>
    </row>
    <row r="697" spans="14:18">
      <c r="N697" t="s">
        <v>18</v>
      </c>
      <c r="R697" t="str">
        <f t="shared" si="17"/>
        <v>．</v>
      </c>
    </row>
    <row r="698" spans="14:18">
      <c r="N698" t="s">
        <v>18</v>
      </c>
      <c r="R698" t="str">
        <f t="shared" si="17"/>
        <v>．</v>
      </c>
    </row>
    <row r="699" spans="14:18">
      <c r="N699" t="s">
        <v>18</v>
      </c>
      <c r="R699" t="str">
        <f t="shared" si="17"/>
        <v>．</v>
      </c>
    </row>
    <row r="700" spans="14:18">
      <c r="N700" t="s">
        <v>18</v>
      </c>
      <c r="R700" t="str">
        <f t="shared" si="17"/>
        <v>．</v>
      </c>
    </row>
    <row r="701" spans="14:18">
      <c r="N701" t="s">
        <v>18</v>
      </c>
      <c r="R701" t="str">
        <f t="shared" si="17"/>
        <v>．</v>
      </c>
    </row>
    <row r="702" spans="14:18">
      <c r="N702" t="s">
        <v>18</v>
      </c>
      <c r="R702" t="str">
        <f t="shared" si="17"/>
        <v>．</v>
      </c>
    </row>
    <row r="703" spans="14:18">
      <c r="N703" t="s">
        <v>18</v>
      </c>
      <c r="R703" t="str">
        <f t="shared" si="17"/>
        <v>．</v>
      </c>
    </row>
    <row r="704" spans="14:18">
      <c r="N704" t="s">
        <v>18</v>
      </c>
      <c r="R704" t="str">
        <f t="shared" si="17"/>
        <v>．</v>
      </c>
    </row>
    <row r="705" spans="14:18">
      <c r="N705" t="s">
        <v>18</v>
      </c>
      <c r="R705" t="str">
        <f t="shared" si="17"/>
        <v>．</v>
      </c>
    </row>
    <row r="706" spans="14:18">
      <c r="N706" t="s">
        <v>18</v>
      </c>
      <c r="R706" t="str">
        <f t="shared" si="17"/>
        <v>．</v>
      </c>
    </row>
    <row r="707" spans="14:18">
      <c r="N707" t="s">
        <v>18</v>
      </c>
      <c r="R707" t="str">
        <f t="shared" si="17"/>
        <v>．</v>
      </c>
    </row>
    <row r="708" spans="14:18">
      <c r="N708" t="s">
        <v>18</v>
      </c>
      <c r="R708" t="str">
        <f t="shared" ref="R708:R771" si="18">P708&amp;"．"&amp;Q708</f>
        <v>．</v>
      </c>
    </row>
    <row r="709" spans="14:18">
      <c r="N709" t="s">
        <v>18</v>
      </c>
      <c r="R709" t="str">
        <f t="shared" si="18"/>
        <v>．</v>
      </c>
    </row>
    <row r="710" spans="14:18">
      <c r="N710" t="s">
        <v>18</v>
      </c>
      <c r="R710" t="str">
        <f t="shared" si="18"/>
        <v>．</v>
      </c>
    </row>
    <row r="711" spans="14:18">
      <c r="N711" t="s">
        <v>18</v>
      </c>
      <c r="R711" t="str">
        <f t="shared" si="18"/>
        <v>．</v>
      </c>
    </row>
    <row r="712" spans="14:18">
      <c r="N712" t="s">
        <v>18</v>
      </c>
      <c r="R712" t="str">
        <f t="shared" si="18"/>
        <v>．</v>
      </c>
    </row>
    <row r="713" spans="14:18">
      <c r="N713" t="s">
        <v>18</v>
      </c>
      <c r="R713" t="str">
        <f t="shared" si="18"/>
        <v>．</v>
      </c>
    </row>
    <row r="714" spans="14:18">
      <c r="N714" t="s">
        <v>18</v>
      </c>
      <c r="R714" t="str">
        <f t="shared" si="18"/>
        <v>．</v>
      </c>
    </row>
    <row r="715" spans="14:18">
      <c r="N715" t="s">
        <v>18</v>
      </c>
      <c r="R715" t="str">
        <f t="shared" si="18"/>
        <v>．</v>
      </c>
    </row>
    <row r="716" spans="14:18">
      <c r="N716" t="s">
        <v>18</v>
      </c>
      <c r="R716" t="str">
        <f t="shared" si="18"/>
        <v>．</v>
      </c>
    </row>
    <row r="717" spans="14:18">
      <c r="N717" t="s">
        <v>18</v>
      </c>
      <c r="R717" t="str">
        <f t="shared" si="18"/>
        <v>．</v>
      </c>
    </row>
    <row r="718" spans="14:18">
      <c r="N718" t="s">
        <v>18</v>
      </c>
      <c r="R718" t="str">
        <f t="shared" si="18"/>
        <v>．</v>
      </c>
    </row>
    <row r="719" spans="14:18">
      <c r="N719" t="s">
        <v>18</v>
      </c>
      <c r="R719" t="str">
        <f t="shared" si="18"/>
        <v>．</v>
      </c>
    </row>
    <row r="720" spans="14:18">
      <c r="N720" t="s">
        <v>18</v>
      </c>
      <c r="R720" t="str">
        <f t="shared" si="18"/>
        <v>．</v>
      </c>
    </row>
    <row r="721" spans="14:18">
      <c r="N721" t="s">
        <v>18</v>
      </c>
      <c r="R721" t="str">
        <f t="shared" si="18"/>
        <v>．</v>
      </c>
    </row>
    <row r="722" spans="14:18">
      <c r="N722" t="s">
        <v>18</v>
      </c>
      <c r="R722" t="str">
        <f t="shared" si="18"/>
        <v>．</v>
      </c>
    </row>
    <row r="723" spans="14:18">
      <c r="N723" t="s">
        <v>18</v>
      </c>
      <c r="R723" t="str">
        <f t="shared" si="18"/>
        <v>．</v>
      </c>
    </row>
    <row r="724" spans="14:18">
      <c r="N724" t="s">
        <v>18</v>
      </c>
      <c r="R724" t="str">
        <f t="shared" si="18"/>
        <v>．</v>
      </c>
    </row>
    <row r="725" spans="14:18">
      <c r="N725" t="s">
        <v>18</v>
      </c>
      <c r="R725" t="str">
        <f t="shared" si="18"/>
        <v>．</v>
      </c>
    </row>
    <row r="726" spans="14:18">
      <c r="N726" t="s">
        <v>18</v>
      </c>
      <c r="R726" t="str">
        <f t="shared" si="18"/>
        <v>．</v>
      </c>
    </row>
    <row r="727" spans="14:18">
      <c r="N727" t="s">
        <v>18</v>
      </c>
      <c r="R727" t="str">
        <f t="shared" si="18"/>
        <v>．</v>
      </c>
    </row>
    <row r="728" spans="14:18">
      <c r="N728" t="s">
        <v>18</v>
      </c>
      <c r="R728" t="str">
        <f t="shared" si="18"/>
        <v>．</v>
      </c>
    </row>
    <row r="729" spans="14:18">
      <c r="N729" t="s">
        <v>18</v>
      </c>
      <c r="R729" t="str">
        <f t="shared" si="18"/>
        <v>．</v>
      </c>
    </row>
    <row r="730" spans="14:18">
      <c r="N730" t="s">
        <v>18</v>
      </c>
      <c r="R730" t="str">
        <f t="shared" si="18"/>
        <v>．</v>
      </c>
    </row>
    <row r="731" spans="14:18">
      <c r="N731" t="s">
        <v>18</v>
      </c>
      <c r="R731" t="str">
        <f t="shared" si="18"/>
        <v>．</v>
      </c>
    </row>
    <row r="732" spans="14:18">
      <c r="N732" t="s">
        <v>18</v>
      </c>
      <c r="R732" t="str">
        <f t="shared" si="18"/>
        <v>．</v>
      </c>
    </row>
    <row r="733" spans="14:18">
      <c r="N733" t="s">
        <v>18</v>
      </c>
      <c r="R733" t="str">
        <f t="shared" si="18"/>
        <v>．</v>
      </c>
    </row>
    <row r="734" spans="14:18">
      <c r="N734" t="s">
        <v>18</v>
      </c>
      <c r="R734" t="str">
        <f t="shared" si="18"/>
        <v>．</v>
      </c>
    </row>
    <row r="735" spans="14:18">
      <c r="N735" t="s">
        <v>18</v>
      </c>
      <c r="R735" t="str">
        <f t="shared" si="18"/>
        <v>．</v>
      </c>
    </row>
    <row r="736" spans="14:18">
      <c r="N736" t="s">
        <v>18</v>
      </c>
      <c r="R736" t="str">
        <f t="shared" si="18"/>
        <v>．</v>
      </c>
    </row>
    <row r="737" spans="14:18">
      <c r="N737" t="s">
        <v>18</v>
      </c>
      <c r="R737" t="str">
        <f t="shared" si="18"/>
        <v>．</v>
      </c>
    </row>
    <row r="738" spans="14:18">
      <c r="N738" t="s">
        <v>18</v>
      </c>
      <c r="R738" t="str">
        <f t="shared" si="18"/>
        <v>．</v>
      </c>
    </row>
    <row r="739" spans="14:18">
      <c r="N739" t="s">
        <v>18</v>
      </c>
      <c r="R739" t="str">
        <f t="shared" si="18"/>
        <v>．</v>
      </c>
    </row>
    <row r="740" spans="14:18">
      <c r="N740" t="s">
        <v>18</v>
      </c>
      <c r="R740" t="str">
        <f t="shared" si="18"/>
        <v>．</v>
      </c>
    </row>
    <row r="741" spans="14:18">
      <c r="N741" t="s">
        <v>18</v>
      </c>
      <c r="R741" t="str">
        <f t="shared" si="18"/>
        <v>．</v>
      </c>
    </row>
    <row r="742" spans="14:18">
      <c r="N742" t="s">
        <v>18</v>
      </c>
      <c r="R742" t="str">
        <f t="shared" si="18"/>
        <v>．</v>
      </c>
    </row>
    <row r="743" spans="14:18">
      <c r="N743" t="s">
        <v>18</v>
      </c>
      <c r="R743" t="str">
        <f t="shared" si="18"/>
        <v>．</v>
      </c>
    </row>
    <row r="744" spans="14:18">
      <c r="N744" t="s">
        <v>18</v>
      </c>
      <c r="R744" t="str">
        <f t="shared" si="18"/>
        <v>．</v>
      </c>
    </row>
    <row r="745" spans="14:18">
      <c r="N745" t="s">
        <v>18</v>
      </c>
      <c r="R745" t="str">
        <f t="shared" si="18"/>
        <v>．</v>
      </c>
    </row>
    <row r="746" spans="14:18">
      <c r="N746" t="s">
        <v>18</v>
      </c>
      <c r="R746" t="str">
        <f t="shared" si="18"/>
        <v>．</v>
      </c>
    </row>
    <row r="747" spans="14:18">
      <c r="N747" t="s">
        <v>18</v>
      </c>
      <c r="R747" t="str">
        <f t="shared" si="18"/>
        <v>．</v>
      </c>
    </row>
    <row r="748" spans="14:18">
      <c r="N748" t="s">
        <v>18</v>
      </c>
      <c r="R748" t="str">
        <f t="shared" si="18"/>
        <v>．</v>
      </c>
    </row>
    <row r="749" spans="14:18">
      <c r="N749" t="s">
        <v>18</v>
      </c>
      <c r="R749" t="str">
        <f t="shared" si="18"/>
        <v>．</v>
      </c>
    </row>
    <row r="750" spans="14:18">
      <c r="N750" t="s">
        <v>18</v>
      </c>
      <c r="R750" t="str">
        <f t="shared" si="18"/>
        <v>．</v>
      </c>
    </row>
    <row r="751" spans="14:18">
      <c r="N751" t="s">
        <v>18</v>
      </c>
      <c r="R751" t="str">
        <f t="shared" si="18"/>
        <v>．</v>
      </c>
    </row>
    <row r="752" spans="14:18">
      <c r="N752" t="s">
        <v>18</v>
      </c>
      <c r="R752" t="str">
        <f t="shared" si="18"/>
        <v>．</v>
      </c>
    </row>
    <row r="753" spans="14:18">
      <c r="N753" t="s">
        <v>18</v>
      </c>
      <c r="R753" t="str">
        <f t="shared" si="18"/>
        <v>．</v>
      </c>
    </row>
    <row r="754" spans="14:18">
      <c r="N754" t="s">
        <v>18</v>
      </c>
      <c r="R754" t="str">
        <f t="shared" si="18"/>
        <v>．</v>
      </c>
    </row>
    <row r="755" spans="14:18">
      <c r="N755" t="s">
        <v>18</v>
      </c>
      <c r="R755" t="str">
        <f t="shared" si="18"/>
        <v>．</v>
      </c>
    </row>
    <row r="756" spans="14:18">
      <c r="N756" t="s">
        <v>18</v>
      </c>
      <c r="R756" t="str">
        <f t="shared" si="18"/>
        <v>．</v>
      </c>
    </row>
    <row r="757" spans="14:18">
      <c r="N757" t="s">
        <v>18</v>
      </c>
      <c r="R757" t="str">
        <f t="shared" si="18"/>
        <v>．</v>
      </c>
    </row>
    <row r="758" spans="14:18">
      <c r="N758" t="s">
        <v>18</v>
      </c>
      <c r="R758" t="str">
        <f t="shared" si="18"/>
        <v>．</v>
      </c>
    </row>
    <row r="759" spans="14:18">
      <c r="N759" t="s">
        <v>18</v>
      </c>
      <c r="R759" t="str">
        <f t="shared" si="18"/>
        <v>．</v>
      </c>
    </row>
    <row r="760" spans="14:18">
      <c r="N760" t="s">
        <v>18</v>
      </c>
      <c r="R760" t="str">
        <f t="shared" si="18"/>
        <v>．</v>
      </c>
    </row>
    <row r="761" spans="14:18">
      <c r="N761" t="s">
        <v>18</v>
      </c>
      <c r="R761" t="str">
        <f t="shared" si="18"/>
        <v>．</v>
      </c>
    </row>
    <row r="762" spans="14:18">
      <c r="N762" t="s">
        <v>18</v>
      </c>
      <c r="R762" t="str">
        <f t="shared" si="18"/>
        <v>．</v>
      </c>
    </row>
    <row r="763" spans="14:18">
      <c r="N763" t="s">
        <v>18</v>
      </c>
      <c r="R763" t="str">
        <f t="shared" si="18"/>
        <v>．</v>
      </c>
    </row>
    <row r="764" spans="14:18">
      <c r="N764" t="s">
        <v>18</v>
      </c>
      <c r="R764" t="str">
        <f t="shared" si="18"/>
        <v>．</v>
      </c>
    </row>
    <row r="765" spans="14:18">
      <c r="N765" t="s">
        <v>18</v>
      </c>
      <c r="R765" t="str">
        <f t="shared" si="18"/>
        <v>．</v>
      </c>
    </row>
    <row r="766" spans="14:18">
      <c r="N766" t="s">
        <v>18</v>
      </c>
      <c r="R766" t="str">
        <f t="shared" si="18"/>
        <v>．</v>
      </c>
    </row>
    <row r="767" spans="14:18">
      <c r="N767" t="s">
        <v>18</v>
      </c>
      <c r="R767" t="str">
        <f t="shared" si="18"/>
        <v>．</v>
      </c>
    </row>
    <row r="768" spans="14:18">
      <c r="N768" t="s">
        <v>18</v>
      </c>
      <c r="R768" t="str">
        <f t="shared" si="18"/>
        <v>．</v>
      </c>
    </row>
    <row r="769" spans="14:18">
      <c r="N769" t="s">
        <v>18</v>
      </c>
      <c r="R769" t="str">
        <f t="shared" si="18"/>
        <v>．</v>
      </c>
    </row>
    <row r="770" spans="14:18">
      <c r="N770" t="s">
        <v>18</v>
      </c>
      <c r="R770" t="str">
        <f t="shared" si="18"/>
        <v>．</v>
      </c>
    </row>
    <row r="771" spans="14:18">
      <c r="N771" t="s">
        <v>18</v>
      </c>
      <c r="R771" t="str">
        <f t="shared" si="18"/>
        <v>．</v>
      </c>
    </row>
    <row r="772" spans="14:18">
      <c r="N772" t="s">
        <v>18</v>
      </c>
      <c r="R772" t="str">
        <f t="shared" ref="R772:R835" si="19">P772&amp;"．"&amp;Q772</f>
        <v>．</v>
      </c>
    </row>
    <row r="773" spans="14:18">
      <c r="N773" t="s">
        <v>18</v>
      </c>
      <c r="R773" t="str">
        <f t="shared" si="19"/>
        <v>．</v>
      </c>
    </row>
    <row r="774" spans="14:18">
      <c r="N774" t="s">
        <v>18</v>
      </c>
      <c r="R774" t="str">
        <f t="shared" si="19"/>
        <v>．</v>
      </c>
    </row>
    <row r="775" spans="14:18">
      <c r="N775" t="s">
        <v>18</v>
      </c>
      <c r="R775" t="str">
        <f t="shared" si="19"/>
        <v>．</v>
      </c>
    </row>
    <row r="776" spans="14:18">
      <c r="N776" t="s">
        <v>18</v>
      </c>
      <c r="R776" t="str">
        <f t="shared" si="19"/>
        <v>．</v>
      </c>
    </row>
    <row r="777" spans="14:18">
      <c r="N777" t="s">
        <v>18</v>
      </c>
      <c r="R777" t="str">
        <f t="shared" si="19"/>
        <v>．</v>
      </c>
    </row>
    <row r="778" spans="14:18">
      <c r="N778" t="s">
        <v>18</v>
      </c>
      <c r="R778" t="str">
        <f t="shared" si="19"/>
        <v>．</v>
      </c>
    </row>
    <row r="779" spans="14:18">
      <c r="N779" t="s">
        <v>18</v>
      </c>
      <c r="R779" t="str">
        <f t="shared" si="19"/>
        <v>．</v>
      </c>
    </row>
    <row r="780" spans="14:18">
      <c r="N780" t="s">
        <v>18</v>
      </c>
      <c r="R780" t="str">
        <f t="shared" si="19"/>
        <v>．</v>
      </c>
    </row>
    <row r="781" spans="14:18">
      <c r="N781" t="s">
        <v>18</v>
      </c>
      <c r="R781" t="str">
        <f t="shared" si="19"/>
        <v>．</v>
      </c>
    </row>
    <row r="782" spans="14:18">
      <c r="N782" t="s">
        <v>18</v>
      </c>
      <c r="R782" t="str">
        <f t="shared" si="19"/>
        <v>．</v>
      </c>
    </row>
    <row r="783" spans="14:18">
      <c r="N783" t="s">
        <v>18</v>
      </c>
      <c r="R783" t="str">
        <f t="shared" si="19"/>
        <v>．</v>
      </c>
    </row>
    <row r="784" spans="14:18">
      <c r="N784" t="s">
        <v>18</v>
      </c>
      <c r="R784" t="str">
        <f t="shared" si="19"/>
        <v>．</v>
      </c>
    </row>
    <row r="785" spans="14:18">
      <c r="N785" t="s">
        <v>18</v>
      </c>
      <c r="R785" t="str">
        <f t="shared" si="19"/>
        <v>．</v>
      </c>
    </row>
    <row r="786" spans="14:18">
      <c r="N786" t="s">
        <v>18</v>
      </c>
      <c r="R786" t="str">
        <f t="shared" si="19"/>
        <v>．</v>
      </c>
    </row>
    <row r="787" spans="14:18">
      <c r="N787" t="s">
        <v>18</v>
      </c>
      <c r="R787" t="str">
        <f t="shared" si="19"/>
        <v>．</v>
      </c>
    </row>
    <row r="788" spans="14:18">
      <c r="N788" t="s">
        <v>18</v>
      </c>
      <c r="R788" t="str">
        <f t="shared" si="19"/>
        <v>．</v>
      </c>
    </row>
    <row r="789" spans="14:18">
      <c r="N789" t="s">
        <v>18</v>
      </c>
      <c r="R789" t="str">
        <f t="shared" si="19"/>
        <v>．</v>
      </c>
    </row>
    <row r="790" spans="14:18">
      <c r="N790" t="s">
        <v>18</v>
      </c>
      <c r="R790" t="str">
        <f t="shared" si="19"/>
        <v>．</v>
      </c>
    </row>
    <row r="791" spans="14:18">
      <c r="N791" t="s">
        <v>18</v>
      </c>
      <c r="R791" t="str">
        <f t="shared" si="19"/>
        <v>．</v>
      </c>
    </row>
    <row r="792" spans="14:18">
      <c r="N792" t="s">
        <v>18</v>
      </c>
      <c r="R792" t="str">
        <f t="shared" si="19"/>
        <v>．</v>
      </c>
    </row>
    <row r="793" spans="14:18">
      <c r="N793" t="s">
        <v>18</v>
      </c>
      <c r="R793" t="str">
        <f t="shared" si="19"/>
        <v>．</v>
      </c>
    </row>
    <row r="794" spans="14:18">
      <c r="N794" t="s">
        <v>18</v>
      </c>
      <c r="R794" t="str">
        <f t="shared" si="19"/>
        <v>．</v>
      </c>
    </row>
    <row r="795" spans="14:18">
      <c r="N795" t="s">
        <v>18</v>
      </c>
      <c r="R795" t="str">
        <f t="shared" si="19"/>
        <v>．</v>
      </c>
    </row>
    <row r="796" spans="14:18">
      <c r="N796" t="s">
        <v>18</v>
      </c>
      <c r="R796" t="str">
        <f t="shared" si="19"/>
        <v>．</v>
      </c>
    </row>
    <row r="797" spans="14:18">
      <c r="N797" t="s">
        <v>18</v>
      </c>
      <c r="R797" t="str">
        <f t="shared" si="19"/>
        <v>．</v>
      </c>
    </row>
    <row r="798" spans="14:18">
      <c r="N798" t="s">
        <v>18</v>
      </c>
      <c r="R798" t="str">
        <f t="shared" si="19"/>
        <v>．</v>
      </c>
    </row>
    <row r="799" spans="14:18">
      <c r="N799" t="s">
        <v>18</v>
      </c>
      <c r="R799" t="str">
        <f t="shared" si="19"/>
        <v>．</v>
      </c>
    </row>
    <row r="800" spans="14:18">
      <c r="N800" t="s">
        <v>18</v>
      </c>
      <c r="R800" t="str">
        <f t="shared" si="19"/>
        <v>．</v>
      </c>
    </row>
    <row r="801" spans="14:18">
      <c r="N801" t="s">
        <v>18</v>
      </c>
      <c r="R801" t="str">
        <f t="shared" si="19"/>
        <v>．</v>
      </c>
    </row>
    <row r="802" spans="14:18">
      <c r="N802" t="s">
        <v>18</v>
      </c>
      <c r="R802" t="str">
        <f t="shared" si="19"/>
        <v>．</v>
      </c>
    </row>
    <row r="803" spans="14:18">
      <c r="N803" t="s">
        <v>18</v>
      </c>
      <c r="R803" t="str">
        <f t="shared" si="19"/>
        <v>．</v>
      </c>
    </row>
    <row r="804" spans="14:18">
      <c r="N804" t="s">
        <v>18</v>
      </c>
      <c r="R804" t="str">
        <f t="shared" si="19"/>
        <v>．</v>
      </c>
    </row>
    <row r="805" spans="14:18">
      <c r="N805" t="s">
        <v>18</v>
      </c>
      <c r="R805" t="str">
        <f t="shared" si="19"/>
        <v>．</v>
      </c>
    </row>
    <row r="806" spans="14:18">
      <c r="N806" t="s">
        <v>18</v>
      </c>
      <c r="R806" t="str">
        <f t="shared" si="19"/>
        <v>．</v>
      </c>
    </row>
    <row r="807" spans="14:18">
      <c r="N807" t="s">
        <v>18</v>
      </c>
      <c r="R807" t="str">
        <f t="shared" si="19"/>
        <v>．</v>
      </c>
    </row>
    <row r="808" spans="14:18">
      <c r="N808" t="s">
        <v>18</v>
      </c>
      <c r="R808" t="str">
        <f t="shared" si="19"/>
        <v>．</v>
      </c>
    </row>
    <row r="809" spans="14:18">
      <c r="N809" t="s">
        <v>18</v>
      </c>
      <c r="R809" t="str">
        <f t="shared" si="19"/>
        <v>．</v>
      </c>
    </row>
    <row r="810" spans="14:18">
      <c r="N810" t="s">
        <v>18</v>
      </c>
      <c r="R810" t="str">
        <f t="shared" si="19"/>
        <v>．</v>
      </c>
    </row>
    <row r="811" spans="14:18">
      <c r="N811" t="s">
        <v>18</v>
      </c>
      <c r="R811" t="str">
        <f t="shared" si="19"/>
        <v>．</v>
      </c>
    </row>
    <row r="812" spans="14:18">
      <c r="N812" t="s">
        <v>18</v>
      </c>
      <c r="R812" t="str">
        <f t="shared" si="19"/>
        <v>．</v>
      </c>
    </row>
    <row r="813" spans="14:18">
      <c r="N813" t="s">
        <v>18</v>
      </c>
      <c r="R813" t="str">
        <f t="shared" si="19"/>
        <v>．</v>
      </c>
    </row>
    <row r="814" spans="14:18">
      <c r="N814" t="s">
        <v>18</v>
      </c>
      <c r="R814" t="str">
        <f t="shared" si="19"/>
        <v>．</v>
      </c>
    </row>
    <row r="815" spans="14:18">
      <c r="N815" t="s">
        <v>18</v>
      </c>
      <c r="R815" t="str">
        <f t="shared" si="19"/>
        <v>．</v>
      </c>
    </row>
    <row r="816" spans="14:18">
      <c r="N816" t="s">
        <v>18</v>
      </c>
      <c r="R816" t="str">
        <f t="shared" si="19"/>
        <v>．</v>
      </c>
    </row>
    <row r="817" spans="14:18">
      <c r="N817" t="s">
        <v>18</v>
      </c>
      <c r="R817" t="str">
        <f t="shared" si="19"/>
        <v>．</v>
      </c>
    </row>
    <row r="818" spans="14:18">
      <c r="N818" t="s">
        <v>18</v>
      </c>
      <c r="R818" t="str">
        <f t="shared" si="19"/>
        <v>．</v>
      </c>
    </row>
    <row r="819" spans="14:18">
      <c r="N819" t="s">
        <v>18</v>
      </c>
      <c r="R819" t="str">
        <f t="shared" si="19"/>
        <v>．</v>
      </c>
    </row>
    <row r="820" spans="14:18">
      <c r="N820" t="s">
        <v>18</v>
      </c>
      <c r="R820" t="str">
        <f t="shared" si="19"/>
        <v>．</v>
      </c>
    </row>
    <row r="821" spans="14:18">
      <c r="N821" t="s">
        <v>18</v>
      </c>
      <c r="R821" t="str">
        <f t="shared" si="19"/>
        <v>．</v>
      </c>
    </row>
    <row r="822" spans="14:18">
      <c r="N822" t="s">
        <v>18</v>
      </c>
      <c r="R822" t="str">
        <f t="shared" si="19"/>
        <v>．</v>
      </c>
    </row>
    <row r="823" spans="14:18">
      <c r="N823" t="s">
        <v>18</v>
      </c>
      <c r="R823" t="str">
        <f t="shared" si="19"/>
        <v>．</v>
      </c>
    </row>
    <row r="824" spans="14:18">
      <c r="N824" t="s">
        <v>18</v>
      </c>
      <c r="R824" t="str">
        <f t="shared" si="19"/>
        <v>．</v>
      </c>
    </row>
    <row r="825" spans="14:18">
      <c r="N825" t="s">
        <v>18</v>
      </c>
      <c r="R825" t="str">
        <f t="shared" si="19"/>
        <v>．</v>
      </c>
    </row>
    <row r="826" spans="14:18">
      <c r="N826" t="s">
        <v>18</v>
      </c>
      <c r="R826" t="str">
        <f t="shared" si="19"/>
        <v>．</v>
      </c>
    </row>
    <row r="827" spans="14:18">
      <c r="N827" t="s">
        <v>18</v>
      </c>
      <c r="R827" t="str">
        <f t="shared" si="19"/>
        <v>．</v>
      </c>
    </row>
    <row r="828" spans="14:18">
      <c r="N828" t="s">
        <v>18</v>
      </c>
      <c r="R828" t="str">
        <f t="shared" si="19"/>
        <v>．</v>
      </c>
    </row>
    <row r="829" spans="14:18">
      <c r="N829" t="s">
        <v>18</v>
      </c>
      <c r="R829" t="str">
        <f t="shared" si="19"/>
        <v>．</v>
      </c>
    </row>
    <row r="830" spans="14:18">
      <c r="N830" t="s">
        <v>18</v>
      </c>
      <c r="R830" t="str">
        <f t="shared" si="19"/>
        <v>．</v>
      </c>
    </row>
    <row r="831" spans="14:18">
      <c r="N831" t="s">
        <v>18</v>
      </c>
      <c r="R831" t="str">
        <f t="shared" si="19"/>
        <v>．</v>
      </c>
    </row>
    <row r="832" spans="14:18">
      <c r="N832" t="s">
        <v>18</v>
      </c>
      <c r="R832" t="str">
        <f t="shared" si="19"/>
        <v>．</v>
      </c>
    </row>
    <row r="833" spans="14:18">
      <c r="N833" t="s">
        <v>18</v>
      </c>
      <c r="R833" t="str">
        <f t="shared" si="19"/>
        <v>．</v>
      </c>
    </row>
    <row r="834" spans="14:18">
      <c r="N834" t="s">
        <v>18</v>
      </c>
      <c r="R834" t="str">
        <f t="shared" si="19"/>
        <v>．</v>
      </c>
    </row>
    <row r="835" spans="14:18">
      <c r="N835" t="s">
        <v>18</v>
      </c>
      <c r="R835" t="str">
        <f t="shared" si="19"/>
        <v>．</v>
      </c>
    </row>
    <row r="836" spans="14:18">
      <c r="N836" t="s">
        <v>18</v>
      </c>
      <c r="R836" t="str">
        <f t="shared" ref="R836:R899" si="20">P836&amp;"．"&amp;Q836</f>
        <v>．</v>
      </c>
    </row>
    <row r="837" spans="14:18">
      <c r="N837" t="s">
        <v>18</v>
      </c>
      <c r="R837" t="str">
        <f t="shared" si="20"/>
        <v>．</v>
      </c>
    </row>
    <row r="838" spans="14:18">
      <c r="N838" t="s">
        <v>18</v>
      </c>
      <c r="R838" t="str">
        <f t="shared" si="20"/>
        <v>．</v>
      </c>
    </row>
    <row r="839" spans="14:18">
      <c r="N839" t="s">
        <v>18</v>
      </c>
      <c r="R839" t="str">
        <f t="shared" si="20"/>
        <v>．</v>
      </c>
    </row>
    <row r="840" spans="14:18">
      <c r="N840" t="s">
        <v>18</v>
      </c>
      <c r="R840" t="str">
        <f t="shared" si="20"/>
        <v>．</v>
      </c>
    </row>
    <row r="841" spans="14:18">
      <c r="N841" t="s">
        <v>18</v>
      </c>
      <c r="R841" t="str">
        <f t="shared" si="20"/>
        <v>．</v>
      </c>
    </row>
    <row r="842" spans="14:18">
      <c r="N842" t="s">
        <v>18</v>
      </c>
      <c r="R842" t="str">
        <f t="shared" si="20"/>
        <v>．</v>
      </c>
    </row>
    <row r="843" spans="14:18">
      <c r="N843" t="s">
        <v>18</v>
      </c>
      <c r="R843" t="str">
        <f t="shared" si="20"/>
        <v>．</v>
      </c>
    </row>
    <row r="844" spans="14:18">
      <c r="N844" t="s">
        <v>18</v>
      </c>
      <c r="R844" t="str">
        <f t="shared" si="20"/>
        <v>．</v>
      </c>
    </row>
    <row r="845" spans="14:18">
      <c r="N845" t="s">
        <v>18</v>
      </c>
      <c r="R845" t="str">
        <f t="shared" si="20"/>
        <v>．</v>
      </c>
    </row>
    <row r="846" spans="14:18">
      <c r="N846" t="s">
        <v>18</v>
      </c>
      <c r="R846" t="str">
        <f t="shared" si="20"/>
        <v>．</v>
      </c>
    </row>
    <row r="847" spans="14:18">
      <c r="N847" t="s">
        <v>18</v>
      </c>
      <c r="R847" t="str">
        <f t="shared" si="20"/>
        <v>．</v>
      </c>
    </row>
    <row r="848" spans="14:18">
      <c r="N848" t="s">
        <v>18</v>
      </c>
      <c r="R848" t="str">
        <f t="shared" si="20"/>
        <v>．</v>
      </c>
    </row>
    <row r="849" spans="14:18">
      <c r="N849" t="s">
        <v>18</v>
      </c>
      <c r="R849" t="str">
        <f t="shared" si="20"/>
        <v>．</v>
      </c>
    </row>
    <row r="850" spans="14:18">
      <c r="N850" t="s">
        <v>18</v>
      </c>
      <c r="R850" t="str">
        <f t="shared" si="20"/>
        <v>．</v>
      </c>
    </row>
    <row r="851" spans="14:18">
      <c r="N851" t="s">
        <v>18</v>
      </c>
      <c r="R851" t="str">
        <f t="shared" si="20"/>
        <v>．</v>
      </c>
    </row>
    <row r="852" spans="14:18">
      <c r="N852" t="s">
        <v>18</v>
      </c>
      <c r="R852" t="str">
        <f t="shared" si="20"/>
        <v>．</v>
      </c>
    </row>
    <row r="853" spans="14:18">
      <c r="N853" t="s">
        <v>18</v>
      </c>
      <c r="R853" t="str">
        <f t="shared" si="20"/>
        <v>．</v>
      </c>
    </row>
    <row r="854" spans="14:18">
      <c r="N854" t="s">
        <v>18</v>
      </c>
      <c r="R854" t="str">
        <f t="shared" si="20"/>
        <v>．</v>
      </c>
    </row>
    <row r="855" spans="14:18">
      <c r="N855" t="s">
        <v>18</v>
      </c>
      <c r="R855" t="str">
        <f t="shared" si="20"/>
        <v>．</v>
      </c>
    </row>
    <row r="856" spans="14:18">
      <c r="N856" t="s">
        <v>18</v>
      </c>
      <c r="R856" t="str">
        <f t="shared" si="20"/>
        <v>．</v>
      </c>
    </row>
    <row r="857" spans="14:18">
      <c r="N857" t="s">
        <v>18</v>
      </c>
      <c r="R857" t="str">
        <f t="shared" si="20"/>
        <v>．</v>
      </c>
    </row>
    <row r="858" spans="14:18">
      <c r="N858" t="s">
        <v>18</v>
      </c>
      <c r="R858" t="str">
        <f t="shared" si="20"/>
        <v>．</v>
      </c>
    </row>
    <row r="859" spans="14:18">
      <c r="N859" t="s">
        <v>18</v>
      </c>
      <c r="R859" t="str">
        <f t="shared" si="20"/>
        <v>．</v>
      </c>
    </row>
    <row r="860" spans="14:18">
      <c r="N860" t="s">
        <v>18</v>
      </c>
      <c r="R860" t="str">
        <f t="shared" si="20"/>
        <v>．</v>
      </c>
    </row>
    <row r="861" spans="14:18">
      <c r="N861" t="s">
        <v>18</v>
      </c>
      <c r="R861" t="str">
        <f t="shared" si="20"/>
        <v>．</v>
      </c>
    </row>
    <row r="862" spans="14:18">
      <c r="N862" t="s">
        <v>18</v>
      </c>
      <c r="R862" t="str">
        <f t="shared" si="20"/>
        <v>．</v>
      </c>
    </row>
    <row r="863" spans="14:18">
      <c r="N863" t="s">
        <v>18</v>
      </c>
      <c r="R863" t="str">
        <f t="shared" si="20"/>
        <v>．</v>
      </c>
    </row>
    <row r="864" spans="14:18">
      <c r="N864" t="s">
        <v>18</v>
      </c>
      <c r="R864" t="str">
        <f t="shared" si="20"/>
        <v>．</v>
      </c>
    </row>
    <row r="865" spans="14:18">
      <c r="N865" t="s">
        <v>18</v>
      </c>
      <c r="R865" t="str">
        <f t="shared" si="20"/>
        <v>．</v>
      </c>
    </row>
    <row r="866" spans="14:18">
      <c r="N866" t="s">
        <v>18</v>
      </c>
      <c r="R866" t="str">
        <f t="shared" si="20"/>
        <v>．</v>
      </c>
    </row>
    <row r="867" spans="14:18">
      <c r="N867" t="s">
        <v>18</v>
      </c>
      <c r="R867" t="str">
        <f t="shared" si="20"/>
        <v>．</v>
      </c>
    </row>
    <row r="868" spans="14:18">
      <c r="N868" t="s">
        <v>18</v>
      </c>
      <c r="R868" t="str">
        <f t="shared" si="20"/>
        <v>．</v>
      </c>
    </row>
    <row r="869" spans="14:18">
      <c r="N869" t="s">
        <v>18</v>
      </c>
      <c r="R869" t="str">
        <f t="shared" si="20"/>
        <v>．</v>
      </c>
    </row>
    <row r="870" spans="14:18">
      <c r="N870" t="s">
        <v>18</v>
      </c>
      <c r="R870" t="str">
        <f t="shared" si="20"/>
        <v>．</v>
      </c>
    </row>
    <row r="871" spans="14:18">
      <c r="N871" t="s">
        <v>18</v>
      </c>
      <c r="R871" t="str">
        <f t="shared" si="20"/>
        <v>．</v>
      </c>
    </row>
    <row r="872" spans="14:18">
      <c r="N872" t="s">
        <v>18</v>
      </c>
      <c r="R872" t="str">
        <f t="shared" si="20"/>
        <v>．</v>
      </c>
    </row>
    <row r="873" spans="14:18">
      <c r="N873" t="s">
        <v>18</v>
      </c>
      <c r="R873" t="str">
        <f t="shared" si="20"/>
        <v>．</v>
      </c>
    </row>
    <row r="874" spans="14:18">
      <c r="N874" t="s">
        <v>18</v>
      </c>
      <c r="R874" t="str">
        <f t="shared" si="20"/>
        <v>．</v>
      </c>
    </row>
    <row r="875" spans="14:18">
      <c r="N875" t="s">
        <v>18</v>
      </c>
      <c r="R875" t="str">
        <f t="shared" si="20"/>
        <v>．</v>
      </c>
    </row>
    <row r="876" spans="14:18">
      <c r="N876" t="s">
        <v>18</v>
      </c>
      <c r="R876" t="str">
        <f t="shared" si="20"/>
        <v>．</v>
      </c>
    </row>
    <row r="877" spans="14:18">
      <c r="N877" t="s">
        <v>18</v>
      </c>
      <c r="R877" t="str">
        <f t="shared" si="20"/>
        <v>．</v>
      </c>
    </row>
    <row r="878" spans="14:18">
      <c r="N878" t="s">
        <v>18</v>
      </c>
      <c r="R878" t="str">
        <f t="shared" si="20"/>
        <v>．</v>
      </c>
    </row>
    <row r="879" spans="14:18">
      <c r="N879" t="s">
        <v>18</v>
      </c>
      <c r="R879" t="str">
        <f t="shared" si="20"/>
        <v>．</v>
      </c>
    </row>
    <row r="880" spans="14:18">
      <c r="N880" t="s">
        <v>18</v>
      </c>
      <c r="R880" t="str">
        <f t="shared" si="20"/>
        <v>．</v>
      </c>
    </row>
    <row r="881" spans="14:18">
      <c r="N881" t="s">
        <v>18</v>
      </c>
      <c r="R881" t="str">
        <f t="shared" si="20"/>
        <v>．</v>
      </c>
    </row>
    <row r="882" spans="14:18">
      <c r="N882" t="s">
        <v>18</v>
      </c>
      <c r="R882" t="str">
        <f t="shared" si="20"/>
        <v>．</v>
      </c>
    </row>
    <row r="883" spans="14:18">
      <c r="N883" t="s">
        <v>18</v>
      </c>
      <c r="R883" t="str">
        <f t="shared" si="20"/>
        <v>．</v>
      </c>
    </row>
    <row r="884" spans="14:18">
      <c r="N884" t="s">
        <v>18</v>
      </c>
      <c r="R884" t="str">
        <f t="shared" si="20"/>
        <v>．</v>
      </c>
    </row>
    <row r="885" spans="14:18">
      <c r="N885" t="s">
        <v>18</v>
      </c>
      <c r="R885" t="str">
        <f t="shared" si="20"/>
        <v>．</v>
      </c>
    </row>
    <row r="886" spans="14:18">
      <c r="N886" t="s">
        <v>18</v>
      </c>
      <c r="R886" t="str">
        <f t="shared" si="20"/>
        <v>．</v>
      </c>
    </row>
    <row r="887" spans="14:18">
      <c r="N887" t="s">
        <v>18</v>
      </c>
      <c r="R887" t="str">
        <f t="shared" si="20"/>
        <v>．</v>
      </c>
    </row>
    <row r="888" spans="14:18">
      <c r="N888" t="s">
        <v>18</v>
      </c>
      <c r="R888" t="str">
        <f t="shared" si="20"/>
        <v>．</v>
      </c>
    </row>
    <row r="889" spans="14:18">
      <c r="N889" t="s">
        <v>18</v>
      </c>
      <c r="R889" t="str">
        <f t="shared" si="20"/>
        <v>．</v>
      </c>
    </row>
    <row r="890" spans="14:18">
      <c r="N890" t="s">
        <v>18</v>
      </c>
      <c r="R890" t="str">
        <f t="shared" si="20"/>
        <v>．</v>
      </c>
    </row>
    <row r="891" spans="14:18">
      <c r="N891" t="s">
        <v>18</v>
      </c>
      <c r="R891" t="str">
        <f t="shared" si="20"/>
        <v>．</v>
      </c>
    </row>
    <row r="892" spans="14:18">
      <c r="N892" t="s">
        <v>18</v>
      </c>
      <c r="R892" t="str">
        <f t="shared" si="20"/>
        <v>．</v>
      </c>
    </row>
    <row r="893" spans="14:18">
      <c r="N893" t="s">
        <v>18</v>
      </c>
      <c r="R893" t="str">
        <f t="shared" si="20"/>
        <v>．</v>
      </c>
    </row>
    <row r="894" spans="14:18">
      <c r="N894" t="s">
        <v>18</v>
      </c>
      <c r="R894" t="str">
        <f t="shared" si="20"/>
        <v>．</v>
      </c>
    </row>
    <row r="895" spans="14:18">
      <c r="N895" t="s">
        <v>18</v>
      </c>
      <c r="R895" t="str">
        <f t="shared" si="20"/>
        <v>．</v>
      </c>
    </row>
    <row r="896" spans="14:18">
      <c r="N896" t="s">
        <v>18</v>
      </c>
      <c r="R896" t="str">
        <f t="shared" si="20"/>
        <v>．</v>
      </c>
    </row>
    <row r="897" spans="14:18">
      <c r="N897" t="s">
        <v>18</v>
      </c>
      <c r="R897" t="str">
        <f t="shared" si="20"/>
        <v>．</v>
      </c>
    </row>
    <row r="898" spans="14:18">
      <c r="N898" t="s">
        <v>18</v>
      </c>
      <c r="R898" t="str">
        <f t="shared" si="20"/>
        <v>．</v>
      </c>
    </row>
    <row r="899" spans="14:18">
      <c r="N899" t="s">
        <v>18</v>
      </c>
      <c r="R899" t="str">
        <f t="shared" si="20"/>
        <v>．</v>
      </c>
    </row>
    <row r="900" spans="14:18">
      <c r="N900" t="s">
        <v>18</v>
      </c>
      <c r="R900" t="str">
        <f t="shared" ref="R900:R920" si="21">P900&amp;"．"&amp;Q900</f>
        <v>．</v>
      </c>
    </row>
    <row r="901" spans="14:18">
      <c r="N901" t="s">
        <v>18</v>
      </c>
      <c r="R901" t="str">
        <f t="shared" si="21"/>
        <v>．</v>
      </c>
    </row>
    <row r="902" spans="14:18">
      <c r="N902" t="s">
        <v>18</v>
      </c>
      <c r="R902" t="str">
        <f t="shared" si="21"/>
        <v>．</v>
      </c>
    </row>
    <row r="903" spans="14:18">
      <c r="N903" t="s">
        <v>18</v>
      </c>
      <c r="R903" t="str">
        <f t="shared" si="21"/>
        <v>．</v>
      </c>
    </row>
    <row r="904" spans="14:18">
      <c r="N904" t="s">
        <v>18</v>
      </c>
      <c r="R904" t="str">
        <f t="shared" si="21"/>
        <v>．</v>
      </c>
    </row>
    <row r="905" spans="14:18">
      <c r="N905" t="s">
        <v>18</v>
      </c>
      <c r="R905" t="str">
        <f t="shared" si="21"/>
        <v>．</v>
      </c>
    </row>
    <row r="906" spans="14:18">
      <c r="N906" t="s">
        <v>18</v>
      </c>
      <c r="R906" t="str">
        <f t="shared" si="21"/>
        <v>．</v>
      </c>
    </row>
    <row r="907" spans="14:18">
      <c r="N907" t="s">
        <v>18</v>
      </c>
      <c r="R907" t="str">
        <f t="shared" si="21"/>
        <v>．</v>
      </c>
    </row>
    <row r="908" spans="14:18">
      <c r="N908" t="s">
        <v>18</v>
      </c>
      <c r="R908" t="str">
        <f t="shared" si="21"/>
        <v>．</v>
      </c>
    </row>
    <row r="909" spans="14:18">
      <c r="N909" t="s">
        <v>18</v>
      </c>
      <c r="R909" t="str">
        <f t="shared" si="21"/>
        <v>．</v>
      </c>
    </row>
    <row r="910" spans="14:18">
      <c r="N910" t="s">
        <v>18</v>
      </c>
      <c r="R910" t="str">
        <f t="shared" si="21"/>
        <v>．</v>
      </c>
    </row>
    <row r="911" spans="14:18">
      <c r="N911" t="s">
        <v>18</v>
      </c>
      <c r="R911" t="str">
        <f t="shared" si="21"/>
        <v>．</v>
      </c>
    </row>
    <row r="912" spans="14:18">
      <c r="N912" t="s">
        <v>18</v>
      </c>
      <c r="R912" t="str">
        <f t="shared" si="21"/>
        <v>．</v>
      </c>
    </row>
    <row r="913" spans="14:18">
      <c r="N913" t="s">
        <v>18</v>
      </c>
      <c r="R913" t="str">
        <f t="shared" si="21"/>
        <v>．</v>
      </c>
    </row>
    <row r="914" spans="14:18">
      <c r="N914" t="s">
        <v>18</v>
      </c>
      <c r="R914" t="str">
        <f t="shared" si="21"/>
        <v>．</v>
      </c>
    </row>
    <row r="915" spans="14:18">
      <c r="N915" t="s">
        <v>18</v>
      </c>
      <c r="R915" t="str">
        <f t="shared" si="21"/>
        <v>．</v>
      </c>
    </row>
    <row r="916" spans="14:18">
      <c r="N916" t="s">
        <v>18</v>
      </c>
      <c r="R916" t="str">
        <f t="shared" si="21"/>
        <v>．</v>
      </c>
    </row>
    <row r="917" spans="14:18">
      <c r="N917" t="s">
        <v>18</v>
      </c>
      <c r="R917" t="str">
        <f t="shared" si="21"/>
        <v>．</v>
      </c>
    </row>
    <row r="918" spans="14:18">
      <c r="N918" t="s">
        <v>18</v>
      </c>
      <c r="R918" t="str">
        <f t="shared" si="21"/>
        <v>．</v>
      </c>
    </row>
    <row r="919" spans="14:18">
      <c r="N919" t="s">
        <v>18</v>
      </c>
      <c r="R919" t="str">
        <f t="shared" si="21"/>
        <v>．</v>
      </c>
    </row>
    <row r="920" spans="14:18">
      <c r="N920" t="s">
        <v>18</v>
      </c>
      <c r="R920" t="str">
        <f t="shared" si="21"/>
        <v>．</v>
      </c>
    </row>
    <row r="921" spans="14:18">
      <c r="R921" t="s">
        <v>18</v>
      </c>
    </row>
  </sheetData>
  <sheetProtection selectLockedCells="1" selectUnlockedCells="1"/>
  <phoneticPr fontId="1"/>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FA1E57FE434B844898F7343A3C114F9" ma:contentTypeVersion="13" ma:contentTypeDescription="新しいドキュメントを作成します。" ma:contentTypeScope="" ma:versionID="86738937a1d70f64904d51370376a2a3">
  <xsd:schema xmlns:xsd="http://www.w3.org/2001/XMLSchema" xmlns:xs="http://www.w3.org/2001/XMLSchema" xmlns:p="http://schemas.microsoft.com/office/2006/metadata/properties" xmlns:ns2="bed9d539-9358-4e28-88d6-47ff3a130379" xmlns:ns3="0a075f31-2d96-49bd-b49d-bd8e14c340ad" targetNamespace="http://schemas.microsoft.com/office/2006/metadata/properties" ma:root="true" ma:fieldsID="7a8810cc7cee976ba5b17a3d7cc24680" ns2:_="" ns3:_="">
    <xsd:import namespace="bed9d539-9358-4e28-88d6-47ff3a130379"/>
    <xsd:import namespace="0a075f31-2d96-49bd-b49d-bd8e14c340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d9d539-9358-4e28-88d6-47ff3a1303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ebdc2b39-54f4-4c53-bf88-5d9269ab315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075f31-2d96-49bd-b49d-bd8e14c340a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797515b-4d5c-4799-9791-9631b9a43a45}" ma:internalName="TaxCatchAll" ma:showField="CatchAllData" ma:web="0a075f31-2d96-49bd-b49d-bd8e14c340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a075f31-2d96-49bd-b49d-bd8e14c340ad" xsi:nil="true"/>
    <lcf76f155ced4ddcb4097134ff3c332f xmlns="bed9d539-9358-4e28-88d6-47ff3a130379">
      <Terms xmlns="http://schemas.microsoft.com/office/infopath/2007/PartnerControls"/>
    </lcf76f155ced4ddcb4097134ff3c332f>
    <_Flow_SignoffStatus xmlns="bed9d539-9358-4e28-88d6-47ff3a130379" xsi:nil="true"/>
  </documentManagement>
</p:properties>
</file>

<file path=customXml/itemProps1.xml><?xml version="1.0" encoding="utf-8"?>
<ds:datastoreItem xmlns:ds="http://schemas.openxmlformats.org/officeDocument/2006/customXml" ds:itemID="{3CC22269-FAFC-46CB-BAEE-645C00725B2E}">
  <ds:schemaRefs>
    <ds:schemaRef ds:uri="http://schemas.microsoft.com/sharepoint/v3/contenttype/forms"/>
  </ds:schemaRefs>
</ds:datastoreItem>
</file>

<file path=customXml/itemProps2.xml><?xml version="1.0" encoding="utf-8"?>
<ds:datastoreItem xmlns:ds="http://schemas.openxmlformats.org/officeDocument/2006/customXml" ds:itemID="{89D7A84D-4A4C-405E-B89D-4A5D6AFB6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d9d539-9358-4e28-88d6-47ff3a130379"/>
    <ds:schemaRef ds:uri="0a075f31-2d96-49bd-b49d-bd8e14c34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69D5D4-5525-43E3-83FA-CC7017967ED4}">
  <ds:schemaRefs>
    <ds:schemaRef ds:uri="http://schemas.microsoft.com/office/2006/metadata/properties"/>
    <ds:schemaRef ds:uri="http://schemas.microsoft.com/office/infopath/2007/PartnerControls"/>
    <ds:schemaRef ds:uri="0a075f31-2d96-49bd-b49d-bd8e14c340ad"/>
    <ds:schemaRef ds:uri="bed9d539-9358-4e28-88d6-47ff3a1303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入力シート</vt:lpstr>
      <vt:lpstr>指定登録依頼書①</vt:lpstr>
      <vt:lpstr>指定登録依頼書②</vt:lpstr>
      <vt:lpstr>指定登録依頼書③</vt:lpstr>
      <vt:lpstr>指定解除依頼書①</vt:lpstr>
      <vt:lpstr>指定解除依頼書②</vt:lpstr>
      <vt:lpstr>指定解除依頼書③</vt:lpstr>
      <vt:lpstr>被ばく歴等証明書</vt:lpstr>
      <vt:lpstr>記号項目</vt:lpstr>
      <vt:lpstr>課室</vt:lpstr>
      <vt:lpstr>指定解除依頼書①!Print_Area</vt:lpstr>
      <vt:lpstr>指定解除依頼書②!Print_Area</vt:lpstr>
      <vt:lpstr>指定解除依頼書③!Print_Area</vt:lpstr>
      <vt:lpstr>指定登録依頼書①!Print_Area</vt:lpstr>
      <vt:lpstr>指定登録依頼書②!Print_Area</vt:lpstr>
      <vt:lpstr>指定登録依頼書③!Print_Area</vt:lpstr>
      <vt:lpstr>入力シート!Print_Area</vt:lpstr>
      <vt:lpstr>被ばく歴等証明書!Print_Area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snemoto</dc:creator>
  <cp:keywords/>
  <dc:description/>
  <cp:lastModifiedBy>Akihiko Shimada</cp:lastModifiedBy>
  <cp:revision/>
  <cp:lastPrinted>2023-06-29T06:41:10Z</cp:lastPrinted>
  <dcterms:created xsi:type="dcterms:W3CDTF">2004-11-29T01:20:16Z</dcterms:created>
  <dcterms:modified xsi:type="dcterms:W3CDTF">2023-07-06T07:25:54Z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0x010100FFA1E57FE434B844898F7343A3C114F9</vt:lpwstr>
  </property>
  <property fmtid="{D5CDD505-2E9C-101B-9397-08002B2CF9AE}" pid="3" name="MediaServiceImageTags">
    <vt:lpwstr/>
  </property>
</Properties>
</file>