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ya hiroaki\Downloads\"/>
    </mc:Choice>
  </mc:AlternateContent>
  <xr:revisionPtr revIDLastSave="0" documentId="13_ncr:1_{CDBD5B31-0A3C-4FAF-AB3B-0BBAF9C5EE43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入力情報" sheetId="2" r:id="rId1"/>
    <sheet name="外来棟宿泊申込" sheetId="1" r:id="rId2"/>
  </sheets>
  <definedNames>
    <definedName name="_xlnm._FilterDatabase" localSheetId="1" hidden="1">外来棟宿泊申込!$S$3:$S$4</definedName>
    <definedName name="_xlnm.Print_Area" localSheetId="1">外来棟宿泊申込!$A$1:$Q$58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2" i="1"/>
  <c r="C2" i="1"/>
  <c r="N4" i="1" l="1"/>
  <c r="A32" i="1" l="1"/>
  <c r="A31" i="1"/>
  <c r="A30" i="1"/>
  <c r="A29" i="1"/>
  <c r="G2" i="1"/>
  <c r="M8" i="1"/>
  <c r="C8" i="1"/>
  <c r="C9" i="1" s="1"/>
  <c r="N7" i="1"/>
  <c r="I6" i="1"/>
  <c r="C6" i="1"/>
  <c r="I4" i="1"/>
  <c r="C4" i="1"/>
  <c r="M20" i="1"/>
  <c r="H8" i="1" l="1"/>
  <c r="C13" i="1"/>
  <c r="D9" i="1"/>
  <c r="O8" i="1"/>
  <c r="E9" i="1" l="1"/>
  <c r="G9" i="1" s="1"/>
  <c r="I9" i="1" s="1"/>
  <c r="K9" i="1" s="1"/>
  <c r="C18" i="1" s="1"/>
  <c r="E18" i="1" s="1"/>
  <c r="G18" i="1" s="1"/>
  <c r="I18" i="1" s="1"/>
  <c r="K18" i="1" s="1"/>
  <c r="F9" i="1" l="1"/>
  <c r="E13" i="1"/>
  <c r="G13" i="1"/>
  <c r="H9" i="1" l="1"/>
  <c r="K13" i="1" l="1"/>
  <c r="I13" i="1"/>
  <c r="J9" i="1"/>
  <c r="L9" i="1" l="1"/>
  <c r="L18" i="1" l="1"/>
  <c r="K22" i="1"/>
  <c r="I22" i="1"/>
  <c r="J18" i="1"/>
  <c r="G22" i="1"/>
  <c r="H18" i="1"/>
  <c r="F18" i="1"/>
  <c r="E22" i="1"/>
  <c r="C22" i="1"/>
  <c r="D18" i="1"/>
  <c r="M22" i="1" l="1"/>
  <c r="M24" i="1" s="1"/>
</calcChain>
</file>

<file path=xl/sharedStrings.xml><?xml version="1.0" encoding="utf-8"?>
<sst xmlns="http://schemas.openxmlformats.org/spreadsheetml/2006/main" count="130" uniqueCount="87">
  <si>
    <t>※記入方法</t>
    <rPh sb="1" eb="3">
      <t>キニュウ</t>
    </rPh>
    <rPh sb="3" eb="5">
      <t>ホウホウ</t>
    </rPh>
    <phoneticPr fontId="2"/>
  </si>
  <si>
    <t>　・　利用者１人につき１枚としてください。</t>
    <rPh sb="3" eb="6">
      <t>リヨウシャ</t>
    </rPh>
    <rPh sb="7" eb="8">
      <t>ニン</t>
    </rPh>
    <rPh sb="12" eb="13">
      <t>マイ</t>
    </rPh>
    <phoneticPr fontId="2"/>
  </si>
  <si>
    <t>　・　申込みの場合は、入力情報Sheetに必要事項を入力した後、申込Sheetで夕食の○×を選択して下さい。</t>
    <rPh sb="3" eb="5">
      <t>モウシコミ</t>
    </rPh>
    <rPh sb="7" eb="9">
      <t>バアイ</t>
    </rPh>
    <rPh sb="30" eb="31">
      <t>アト</t>
    </rPh>
    <rPh sb="40" eb="42">
      <t>ユウショク</t>
    </rPh>
    <rPh sb="46" eb="48">
      <t>センタク</t>
    </rPh>
    <rPh sb="50" eb="51">
      <t>クダ</t>
    </rPh>
    <phoneticPr fontId="2"/>
  </si>
  <si>
    <t>　・　申込みを全取消しする場合は、入力情報Sheetで「全取消」を選び、申込Sheetの変更欄を全て×にして下さい。</t>
    <rPh sb="3" eb="5">
      <t>モウシコミ</t>
    </rPh>
    <rPh sb="7" eb="8">
      <t>スベ</t>
    </rPh>
    <rPh sb="8" eb="10">
      <t>トリケ</t>
    </rPh>
    <rPh sb="13" eb="15">
      <t>バアイ</t>
    </rPh>
    <rPh sb="17" eb="19">
      <t>ニュウリョク</t>
    </rPh>
    <rPh sb="19" eb="21">
      <t>ジョウホウ</t>
    </rPh>
    <rPh sb="28" eb="29">
      <t>ゼン</t>
    </rPh>
    <rPh sb="29" eb="31">
      <t>トリケシ</t>
    </rPh>
    <rPh sb="33" eb="34">
      <t>エラ</t>
    </rPh>
    <rPh sb="36" eb="38">
      <t>モウシコ</t>
    </rPh>
    <rPh sb="44" eb="46">
      <t>ヘンコウ</t>
    </rPh>
    <rPh sb="46" eb="47">
      <t>ラン</t>
    </rPh>
    <rPh sb="48" eb="49">
      <t>スベ</t>
    </rPh>
    <rPh sb="54" eb="55">
      <t>クダ</t>
    </rPh>
    <phoneticPr fontId="2"/>
  </si>
  <si>
    <t>　・　申込みを変更する場合は、入力情報Sheetで「変更」を選び、申込Sheetの変更欄に○×を選んで下さい。</t>
    <rPh sb="3" eb="5">
      <t>モウシコミ</t>
    </rPh>
    <rPh sb="7" eb="9">
      <t>ヘンコウ</t>
    </rPh>
    <rPh sb="11" eb="13">
      <t>バアイ</t>
    </rPh>
    <rPh sb="26" eb="28">
      <t>ヘンコウ</t>
    </rPh>
    <rPh sb="30" eb="31">
      <t>エラ</t>
    </rPh>
    <rPh sb="33" eb="35">
      <t>モウシコミ</t>
    </rPh>
    <rPh sb="41" eb="43">
      <t>ヘンコウ</t>
    </rPh>
    <rPh sb="43" eb="44">
      <t>ラン</t>
    </rPh>
    <rPh sb="48" eb="49">
      <t>エラ</t>
    </rPh>
    <rPh sb="51" eb="52">
      <t>クダ</t>
    </rPh>
    <phoneticPr fontId="2"/>
  </si>
  <si>
    <t>新規／変更／全取消（選択して下さい）</t>
    <rPh sb="10" eb="12">
      <t>センタク</t>
    </rPh>
    <rPh sb="14" eb="15">
      <t>クダ</t>
    </rPh>
    <phoneticPr fontId="2"/>
  </si>
  <si>
    <t>新規</t>
    <rPh sb="0" eb="2">
      <t>シンキ</t>
    </rPh>
    <phoneticPr fontId="2"/>
  </si>
  <si>
    <t>AVFサイクロトロン</t>
    <phoneticPr fontId="2"/>
  </si>
  <si>
    <t>3MVタンデム加速器</t>
    <rPh sb="7" eb="10">
      <t>カソクキ</t>
    </rPh>
    <phoneticPr fontId="2"/>
  </si>
  <si>
    <t>申込責任者名（機構職員等）</t>
    <rPh sb="0" eb="2">
      <t>モウシコミ</t>
    </rPh>
    <rPh sb="2" eb="5">
      <t>セキニンシャ</t>
    </rPh>
    <rPh sb="5" eb="6">
      <t>メイ</t>
    </rPh>
    <rPh sb="7" eb="9">
      <t>キコウ</t>
    </rPh>
    <rPh sb="9" eb="11">
      <t>ショクイン</t>
    </rPh>
    <rPh sb="11" eb="12">
      <t>トウ</t>
    </rPh>
    <phoneticPr fontId="2"/>
  </si>
  <si>
    <t>量研　太郎</t>
    <rPh sb="0" eb="1">
      <t>リョウ</t>
    </rPh>
    <rPh sb="1" eb="2">
      <t>ケン</t>
    </rPh>
    <rPh sb="3" eb="5">
      <t>タロウ</t>
    </rPh>
    <phoneticPr fontId="2"/>
  </si>
  <si>
    <t>3MVシングルエンド加速器</t>
    <rPh sb="10" eb="13">
      <t>カソクキ</t>
    </rPh>
    <phoneticPr fontId="2"/>
  </si>
  <si>
    <t>所属</t>
    <phoneticPr fontId="2"/>
  </si>
  <si>
    <t>○○課</t>
    <rPh sb="2" eb="3">
      <t>カ</t>
    </rPh>
    <phoneticPr fontId="2"/>
  </si>
  <si>
    <t>400kVイオン注入装置</t>
    <rPh sb="8" eb="12">
      <t>チュウニュウソウチ</t>
    </rPh>
    <phoneticPr fontId="2"/>
  </si>
  <si>
    <t>電話番号</t>
    <rPh sb="0" eb="2">
      <t>デンワ</t>
    </rPh>
    <rPh sb="2" eb="4">
      <t>バンゴウ</t>
    </rPh>
    <phoneticPr fontId="2"/>
  </si>
  <si>
    <t>2MV電子加速器</t>
    <rPh sb="3" eb="8">
      <t>デンシカソクキ</t>
    </rPh>
    <phoneticPr fontId="2"/>
  </si>
  <si>
    <t>コバルト60ガンマ線照射施設</t>
    <rPh sb="9" eb="10">
      <t>セン</t>
    </rPh>
    <rPh sb="10" eb="14">
      <t>ショウシャシセツ</t>
    </rPh>
    <phoneticPr fontId="2"/>
  </si>
  <si>
    <t>利用者氏名</t>
  </si>
  <si>
    <t>照射を伴わない実験等</t>
    <rPh sb="0" eb="2">
      <t>ショウシャ</t>
    </rPh>
    <rPh sb="3" eb="4">
      <t>トモナ</t>
    </rPh>
    <rPh sb="7" eb="9">
      <t>ジッケン</t>
    </rPh>
    <rPh sb="9" eb="10">
      <t>ナド</t>
    </rPh>
    <phoneticPr fontId="2"/>
  </si>
  <si>
    <t>所属</t>
  </si>
  <si>
    <t>当日の連絡手段</t>
    <phoneticPr fontId="2"/>
  </si>
  <si>
    <t>利用開始日(2016/4/1の形式で入力して下さい)</t>
    <rPh sb="0" eb="2">
      <t>リヨウ</t>
    </rPh>
    <rPh sb="2" eb="5">
      <t>カイシビ</t>
    </rPh>
    <rPh sb="15" eb="17">
      <t>ケイシキ</t>
    </rPh>
    <rPh sb="18" eb="20">
      <t>ニュウリョク</t>
    </rPh>
    <rPh sb="22" eb="23">
      <t>クダ</t>
    </rPh>
    <phoneticPr fontId="2"/>
  </si>
  <si>
    <t>宿泊日数（最大9日）</t>
    <rPh sb="0" eb="2">
      <t>シュクハク</t>
    </rPh>
    <rPh sb="2" eb="4">
      <t>ニッスウ</t>
    </rPh>
    <rPh sb="5" eb="7">
      <t>サイダイ</t>
    </rPh>
    <rPh sb="8" eb="9">
      <t>ニチ</t>
    </rPh>
    <phoneticPr fontId="2"/>
  </si>
  <si>
    <t>利用加速器・施設</t>
    <rPh sb="0" eb="5">
      <t>リヨウカソクキ</t>
    </rPh>
    <rPh sb="6" eb="8">
      <t>シセツ</t>
    </rPh>
    <phoneticPr fontId="2"/>
  </si>
  <si>
    <t>AVFサイクロトロン</t>
  </si>
  <si>
    <t>割付ビームタイム枠（〇時〇分～〇時〇分）</t>
    <rPh sb="0" eb="2">
      <t>ワリツケ</t>
    </rPh>
    <rPh sb="8" eb="9">
      <t>ワク</t>
    </rPh>
    <rPh sb="11" eb="12">
      <t>ジ</t>
    </rPh>
    <rPh sb="13" eb="14">
      <t>フン</t>
    </rPh>
    <phoneticPr fontId="2"/>
  </si>
  <si>
    <t>15時～22時</t>
    <rPh sb="2" eb="3">
      <t>ジ</t>
    </rPh>
    <rPh sb="6" eb="7">
      <t>ジ</t>
    </rPh>
    <phoneticPr fontId="2"/>
  </si>
  <si>
    <r>
      <t>　　　　　　　　　宿　泊　申　込　書　（　外来棟　）　</t>
    </r>
    <r>
      <rPr>
        <b/>
        <sz val="11"/>
        <rFont val="ＭＳ Ｐゴシック"/>
        <family val="3"/>
        <charset val="128"/>
      </rPr>
      <t>　　</t>
    </r>
    <rPh sb="9" eb="12">
      <t>シュクハク</t>
    </rPh>
    <rPh sb="13" eb="14">
      <t>モウ</t>
    </rPh>
    <rPh sb="15" eb="16">
      <t>コ</t>
    </rPh>
    <rPh sb="17" eb="18">
      <t>ショ</t>
    </rPh>
    <rPh sb="21" eb="22">
      <t>ソト</t>
    </rPh>
    <rPh sb="22" eb="23">
      <t>ライ</t>
    </rPh>
    <rPh sb="23" eb="24">
      <t>トウ</t>
    </rPh>
    <phoneticPr fontId="2"/>
  </si>
  <si>
    <t>受付</t>
    <rPh sb="0" eb="2">
      <t>ウケツケ</t>
    </rPh>
    <phoneticPr fontId="2"/>
  </si>
  <si>
    <t>№　－</t>
    <phoneticPr fontId="2"/>
  </si>
  <si>
    <t>申込日</t>
    <rPh sb="0" eb="2">
      <t>モウシコミ</t>
    </rPh>
    <rPh sb="2" eb="3">
      <t>ヒ</t>
    </rPh>
    <phoneticPr fontId="2"/>
  </si>
  <si>
    <t>割付ビームタイム枠</t>
    <rPh sb="0" eb="2">
      <t>ワリツケ</t>
    </rPh>
    <rPh sb="8" eb="9">
      <t>ワク</t>
    </rPh>
    <phoneticPr fontId="2"/>
  </si>
  <si>
    <t>所属</t>
    <rPh sb="0" eb="2">
      <t>ショゾク</t>
    </rPh>
    <phoneticPr fontId="2"/>
  </si>
  <si>
    <t>Tel</t>
    <phoneticPr fontId="2"/>
  </si>
  <si>
    <t>利用者氏名</t>
    <rPh sb="0" eb="3">
      <t>リヨウシャ</t>
    </rPh>
    <rPh sb="3" eb="5">
      <t>シメイ</t>
    </rPh>
    <phoneticPr fontId="2"/>
  </si>
  <si>
    <t xml:space="preserve">※当日の連絡手段
</t>
    <rPh sb="1" eb="3">
      <t>トウジツ</t>
    </rPh>
    <rPh sb="4" eb="6">
      <t>レンラク</t>
    </rPh>
    <rPh sb="6" eb="8">
      <t>シュダン</t>
    </rPh>
    <phoneticPr fontId="2"/>
  </si>
  <si>
    <t>利用期間</t>
    <rPh sb="0" eb="2">
      <t>リヨウ</t>
    </rPh>
    <rPh sb="2" eb="4">
      <t>キカン</t>
    </rPh>
    <phoneticPr fontId="2"/>
  </si>
  <si>
    <t>～</t>
    <phoneticPr fontId="2"/>
  </si>
  <si>
    <t>泊</t>
    <rPh sb="0" eb="1">
      <t>ハク</t>
    </rPh>
    <phoneticPr fontId="2"/>
  </si>
  <si>
    <t>日</t>
    <rPh sb="0" eb="1">
      <t>ニチ</t>
    </rPh>
    <phoneticPr fontId="2"/>
  </si>
  <si>
    <t>申 込
内 容</t>
    <rPh sb="0" eb="1">
      <t>サル</t>
    </rPh>
    <rPh sb="2" eb="3">
      <t>コミ</t>
    </rPh>
    <rPh sb="4" eb="5">
      <t>ナイ</t>
    </rPh>
    <rPh sb="6" eb="7">
      <t>カタチ</t>
    </rPh>
    <phoneticPr fontId="2"/>
  </si>
  <si>
    <t>単価</t>
    <rPh sb="0" eb="2">
      <t>タンカ</t>
    </rPh>
    <phoneticPr fontId="2"/>
  </si>
  <si>
    <t>申 込</t>
    <rPh sb="0" eb="1">
      <t>サル</t>
    </rPh>
    <rPh sb="2" eb="3">
      <t>コミ</t>
    </rPh>
    <phoneticPr fontId="2"/>
  </si>
  <si>
    <t xml:space="preserve"> 変 更</t>
    <rPh sb="1" eb="2">
      <t>ヘン</t>
    </rPh>
    <rPh sb="3" eb="4">
      <t>サラ</t>
    </rPh>
    <phoneticPr fontId="2"/>
  </si>
  <si>
    <t>夕　食</t>
    <rPh sb="0" eb="3">
      <t>ユウショク</t>
    </rPh>
    <phoneticPr fontId="2"/>
  </si>
  <si>
    <t>○</t>
    <phoneticPr fontId="2"/>
  </si>
  <si>
    <t>円／食</t>
    <rPh sb="0" eb="1">
      <t>エン</t>
    </rPh>
    <rPh sb="2" eb="3">
      <t>ショク</t>
    </rPh>
    <phoneticPr fontId="2"/>
  </si>
  <si>
    <t>宿　泊</t>
    <rPh sb="0" eb="3">
      <t>シュクハク</t>
    </rPh>
    <phoneticPr fontId="2"/>
  </si>
  <si>
    <t>円／泊</t>
    <phoneticPr fontId="2"/>
  </si>
  <si>
    <t>Room No.</t>
    <phoneticPr fontId="2"/>
  </si>
  <si>
    <t>外来</t>
    <rPh sb="0" eb="2">
      <t>ガイライ</t>
    </rPh>
    <phoneticPr fontId="2"/>
  </si>
  <si>
    <t>（号室）</t>
    <rPh sb="1" eb="3">
      <t>ゴウシツ</t>
    </rPh>
    <phoneticPr fontId="2"/>
  </si>
  <si>
    <t xml:space="preserve"> </t>
    <phoneticPr fontId="2"/>
  </si>
  <si>
    <t>申込</t>
    <rPh sb="0" eb="2">
      <t>モウシコミ</t>
    </rPh>
    <phoneticPr fontId="2"/>
  </si>
  <si>
    <t>変更後</t>
    <rPh sb="0" eb="2">
      <t>ヘンコウ</t>
    </rPh>
    <rPh sb="2" eb="3">
      <t>ゴ</t>
    </rPh>
    <phoneticPr fontId="2"/>
  </si>
  <si>
    <t>合計数</t>
    <rPh sb="0" eb="2">
      <t>ゴウケイ</t>
    </rPh>
    <rPh sb="2" eb="3">
      <t>スウ</t>
    </rPh>
    <phoneticPr fontId="2"/>
  </si>
  <si>
    <t>合計数</t>
    <rPh sb="0" eb="3">
      <t>ゴウケイスウ</t>
    </rPh>
    <phoneticPr fontId="2"/>
  </si>
  <si>
    <t>食</t>
    <rPh sb="0" eb="1">
      <t>ショク</t>
    </rPh>
    <phoneticPr fontId="2"/>
  </si>
  <si>
    <t>＜記入方法＞</t>
    <rPh sb="1" eb="3">
      <t>キニュウ</t>
    </rPh>
    <rPh sb="3" eb="5">
      <t>ホウホウ</t>
    </rPh>
    <phoneticPr fontId="2"/>
  </si>
  <si>
    <t>-------------------------------------------------------------------------------------------------------------</t>
    <phoneticPr fontId="2"/>
  </si>
  <si>
    <r>
      <t>◎休業日について　…　年末年始（12/29～1/3）（</t>
    </r>
    <r>
      <rPr>
        <b/>
        <sz val="11"/>
        <color rgb="FFFF0000"/>
        <rFont val="ＭＳ Ｐゴシック"/>
        <family val="3"/>
        <charset val="128"/>
      </rPr>
      <t>※1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※2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※3</t>
    </r>
    <r>
      <rPr>
        <sz val="11"/>
        <color theme="1"/>
        <rFont val="ＭＳ Ｐゴシック"/>
        <family val="3"/>
        <charset val="128"/>
      </rPr>
      <t>）</t>
    </r>
    <rPh sb="1" eb="3">
      <t>キュウギョウ</t>
    </rPh>
    <rPh sb="3" eb="4">
      <t>ヒ</t>
    </rPh>
    <rPh sb="11" eb="13">
      <t>ネンマツ</t>
    </rPh>
    <rPh sb="13" eb="15">
      <t>ネンシ</t>
    </rPh>
    <phoneticPr fontId="2"/>
  </si>
  <si>
    <r>
      <t>　</t>
    </r>
    <r>
      <rPr>
        <b/>
        <sz val="11"/>
        <color rgb="FFFF0000"/>
        <rFont val="ＭＳ Ｐゴシック"/>
        <family val="3"/>
        <charset val="128"/>
      </rPr>
      <t>※1</t>
    </r>
    <r>
      <rPr>
        <sz val="11"/>
        <color theme="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土曜日のチェックイン・チェックアウトは承っておりませんので、ご了承ください。</t>
    </r>
    <phoneticPr fontId="2"/>
  </si>
  <si>
    <r>
      <t>　</t>
    </r>
    <r>
      <rPr>
        <b/>
        <sz val="11"/>
        <color indexed="10"/>
        <rFont val="ＭＳ Ｐゴシック"/>
        <family val="3"/>
        <charset val="128"/>
      </rPr>
      <t>※2</t>
    </r>
    <r>
      <rPr>
        <sz val="11"/>
        <color theme="1"/>
        <rFont val="ＭＳ Ｐゴシック"/>
        <family val="3"/>
        <charset val="128"/>
      </rPr>
      <t>：連休においては、チェックイン・チェックアウトを承っておりませんが、連休最終日に限りチェックインのみ可能です。</t>
    </r>
    <rPh sb="4" eb="6">
      <t>レンキュウ</t>
    </rPh>
    <rPh sb="27" eb="28">
      <t>ウケタマワ</t>
    </rPh>
    <rPh sb="37" eb="42">
      <t>レンキュウサイシュウビ</t>
    </rPh>
    <rPh sb="43" eb="44">
      <t>カギ</t>
    </rPh>
    <rPh sb="53" eb="55">
      <t>カノウ</t>
    </rPh>
    <phoneticPr fontId="2"/>
  </si>
  <si>
    <t>　　　（例：土日の2連休における日曜日や土日月の3連休における月曜日のチェックイン）</t>
    <phoneticPr fontId="2"/>
  </si>
  <si>
    <r>
      <t>　</t>
    </r>
    <r>
      <rPr>
        <b/>
        <sz val="11"/>
        <color indexed="10"/>
        <rFont val="ＭＳ Ｐゴシック"/>
        <family val="3"/>
        <charset val="128"/>
      </rPr>
      <t>※3</t>
    </r>
    <r>
      <rPr>
        <sz val="11"/>
        <color theme="1"/>
        <rFont val="ＭＳ Ｐゴシック"/>
        <family val="3"/>
        <charset val="128"/>
      </rPr>
      <t>：土曜・日曜・祝祭日をまたぐ連泊は可能ですが、チェックアウトできるのは平日（祝日は除く）のみとなります。</t>
    </r>
    <phoneticPr fontId="2"/>
  </si>
  <si>
    <t>◎受付について</t>
    <rPh sb="1" eb="3">
      <t>ウケツケ</t>
    </rPh>
    <phoneticPr fontId="2"/>
  </si>
  <si>
    <t>　　　　　　　　・照射施設のビームタイム割付が17時30分に及ぶ利用者・・・宿泊予定日の3週間前から前日17時まで
　　　　　　　　・それ以外の利用者　　　　　　　　　　　　・・・宿泊予定日2週間前から前日17時まで</t>
  </si>
  <si>
    <t>※ 日曜・祝祭日等に宿泊を希望する方は、休日前に予約申込みをすること。</t>
    <rPh sb="8" eb="9">
      <t>トウ</t>
    </rPh>
    <phoneticPr fontId="2"/>
  </si>
  <si>
    <t>◎キャンセル・変更等の受付期限について</t>
    <rPh sb="7" eb="9">
      <t>ヘンコウ</t>
    </rPh>
    <rPh sb="9" eb="10">
      <t>ナド</t>
    </rPh>
    <rPh sb="11" eb="13">
      <t>ウケツケ</t>
    </rPh>
    <rPh sb="13" eb="15">
      <t>キゲン</t>
    </rPh>
    <phoneticPr fontId="2"/>
  </si>
  <si>
    <t>　　　 　宿泊・夕食　…　当日の１１：００まで</t>
    <rPh sb="5" eb="7">
      <t>シュクハク</t>
    </rPh>
    <rPh sb="8" eb="10">
      <t>ユウショク</t>
    </rPh>
    <rPh sb="13" eb="15">
      <t>トウジツ</t>
    </rPh>
    <phoneticPr fontId="2"/>
  </si>
  <si>
    <t>×</t>
    <phoneticPr fontId="2"/>
  </si>
  <si>
    <t>　　　　　　　　※期限を過ぎたものはお受けできませんので御了承ください。</t>
    <rPh sb="28" eb="29">
      <t>ゴ</t>
    </rPh>
    <phoneticPr fontId="2"/>
  </si>
  <si>
    <t>外来者</t>
    <rPh sb="0" eb="3">
      <t>ガイライシャ</t>
    </rPh>
    <phoneticPr fontId="2"/>
  </si>
  <si>
    <r>
      <t>◎食事について</t>
    </r>
    <r>
      <rPr>
        <b/>
        <sz val="11"/>
        <color rgb="FFFF0000"/>
        <rFont val="ＭＳ Ｐゴシック"/>
        <family val="3"/>
        <charset val="128"/>
      </rPr>
      <t>※</t>
    </r>
    <rPh sb="1" eb="3">
      <t>ショクジ</t>
    </rPh>
    <phoneticPr fontId="2"/>
  </si>
  <si>
    <t>　　　 　夕食　… １7：３０～ ２1：００ （20時を過ぎる場合はフロントに御連絡ください。）</t>
    <rPh sb="5" eb="7">
      <t>ユウショク</t>
    </rPh>
    <rPh sb="26" eb="27">
      <t>ジ</t>
    </rPh>
    <rPh sb="28" eb="29">
      <t>ス</t>
    </rPh>
    <rPh sb="31" eb="33">
      <t>バアイ</t>
    </rPh>
    <rPh sb="39" eb="42">
      <t>ゴレンラク</t>
    </rPh>
    <phoneticPr fontId="2"/>
  </si>
  <si>
    <r>
      <t>　　　　　　　　</t>
    </r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朝食のご用意は年中ございません。</t>
    </r>
    <rPh sb="9" eb="11">
      <t>チョウショク</t>
    </rPh>
    <rPh sb="13" eb="15">
      <t>ヨウイ</t>
    </rPh>
    <rPh sb="16" eb="18">
      <t>ネンジュウ</t>
    </rPh>
    <phoneticPr fontId="2"/>
  </si>
  <si>
    <t>　　　　　　　　※土曜日、日曜日、祝祭日、年末年始及びその他管理責任者が指定する日の夕食はありません。</t>
    <rPh sb="9" eb="12">
      <t>ドヨウビ</t>
    </rPh>
    <rPh sb="13" eb="16">
      <t>ニチヨウビ</t>
    </rPh>
    <rPh sb="17" eb="18">
      <t>シュク</t>
    </rPh>
    <rPh sb="18" eb="20">
      <t>サイジツ</t>
    </rPh>
    <rPh sb="21" eb="23">
      <t>ネンマツ</t>
    </rPh>
    <rPh sb="23" eb="25">
      <t>ネンシ</t>
    </rPh>
    <rPh sb="25" eb="26">
      <t>オヨ</t>
    </rPh>
    <rPh sb="29" eb="30">
      <t>タ</t>
    </rPh>
    <rPh sb="30" eb="35">
      <t>カンリセキニンシャ</t>
    </rPh>
    <rPh sb="36" eb="38">
      <t>シテイ</t>
    </rPh>
    <rPh sb="40" eb="41">
      <t>ヒ</t>
    </rPh>
    <rPh sb="42" eb="44">
      <t>ユウショク</t>
    </rPh>
    <phoneticPr fontId="2"/>
  </si>
  <si>
    <t>◎チェックインは１６：３０～２１：００、　チェックアウトは８：００～９：３０です。</t>
    <phoneticPr fontId="2"/>
  </si>
  <si>
    <r>
      <rPr>
        <sz val="11"/>
        <rFont val="ＭＳ Ｐゴシック"/>
        <family val="3"/>
        <charset val="128"/>
      </rPr>
      <t>　　　　　　　　※</t>
    </r>
    <r>
      <rPr>
        <u/>
        <sz val="11"/>
        <rFont val="ＭＳ Ｐゴシック"/>
        <family val="3"/>
        <charset val="128"/>
      </rPr>
      <t>２１：００以降にチェックインとなる場合は、 事前にフロントへ御連絡ください。</t>
    </r>
    <rPh sb="14" eb="16">
      <t>イコウ</t>
    </rPh>
    <rPh sb="26" eb="28">
      <t>バアイ</t>
    </rPh>
    <rPh sb="31" eb="33">
      <t>ジゼン</t>
    </rPh>
    <rPh sb="39" eb="40">
      <t>ゴ</t>
    </rPh>
    <rPh sb="40" eb="42">
      <t>レンラク</t>
    </rPh>
    <phoneticPr fontId="2"/>
  </si>
  <si>
    <t>&lt;交流会館フロント&gt;</t>
    <phoneticPr fontId="2"/>
  </si>
  <si>
    <t>Tel.　027-346-9010</t>
    <phoneticPr fontId="2"/>
  </si>
  <si>
    <t>変更</t>
    <rPh sb="0" eb="2">
      <t>ヘンコウ</t>
    </rPh>
    <phoneticPr fontId="2"/>
  </si>
  <si>
    <t>◎盗難についての責任は負い兼ねますので、部屋には貴重品を置いたままにしないで下さい。</t>
    <rPh sb="1" eb="3">
      <t>トウナン</t>
    </rPh>
    <rPh sb="8" eb="10">
      <t>セキニン</t>
    </rPh>
    <rPh sb="11" eb="12">
      <t>オ</t>
    </rPh>
    <rPh sb="13" eb="14">
      <t>カ</t>
    </rPh>
    <rPh sb="20" eb="22">
      <t>ヘヤ</t>
    </rPh>
    <rPh sb="24" eb="27">
      <t>キチョウヒン</t>
    </rPh>
    <rPh sb="28" eb="29">
      <t>オ</t>
    </rPh>
    <rPh sb="38" eb="39">
      <t>クダ</t>
    </rPh>
    <phoneticPr fontId="2"/>
  </si>
  <si>
    <t>全取消</t>
    <rPh sb="0" eb="1">
      <t>ゼン</t>
    </rPh>
    <rPh sb="1" eb="2">
      <t>ト</t>
    </rPh>
    <rPh sb="2" eb="3">
      <t>ケ</t>
    </rPh>
    <phoneticPr fontId="2"/>
  </si>
  <si>
    <t>量子科学技術研究開発機構　高崎量子技術基盤研究所</t>
    <rPh sb="0" eb="2">
      <t>リョウシ</t>
    </rPh>
    <rPh sb="2" eb="4">
      <t>カガク</t>
    </rPh>
    <rPh sb="4" eb="6">
      <t>ギジュツ</t>
    </rPh>
    <rPh sb="6" eb="8">
      <t>ケンキュウ</t>
    </rPh>
    <rPh sb="8" eb="10">
      <t>カイハツ</t>
    </rPh>
    <rPh sb="10" eb="12">
      <t>キコウ</t>
    </rPh>
    <rPh sb="13" eb="15">
      <t>タカサキ</t>
    </rPh>
    <rPh sb="15" eb="17">
      <t>リョウシ</t>
    </rPh>
    <rPh sb="17" eb="19">
      <t>ギジュツ</t>
    </rPh>
    <rPh sb="19" eb="21">
      <t>キバン</t>
    </rPh>
    <rPh sb="21" eb="24">
      <t>ケンキュウジョ</t>
    </rPh>
    <phoneticPr fontId="2"/>
  </si>
  <si>
    <t>　　2026.4.1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</si>
</sst>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,##0_ "/>
    <numFmt numFmtId="177" formatCode="\(aaa\)"/>
    <numFmt numFmtId="178" formatCode="m/d;@"/>
    <numFmt numFmtId="179" formatCode="[$-411]ggge&quot;年&quot;m&quot;月&quot;d&quot;日&quot;;@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theme="0" tint="-4.9989318521683403E-2"/>
        <bgColor theme="0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quotePrefix="1" applyFont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6" xfId="0" applyNumberFormat="1" applyFont="1" applyBorder="1" applyAlignment="1">
      <alignment horizontal="left"/>
    </xf>
    <xf numFmtId="0" fontId="5" fillId="3" borderId="6" xfId="0" applyFont="1" applyFill="1" applyBorder="1"/>
    <xf numFmtId="178" fontId="10" fillId="0" borderId="2" xfId="0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5" fontId="0" fillId="0" borderId="0" xfId="0" applyNumberFormat="1"/>
    <xf numFmtId="0" fontId="8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49" fontId="5" fillId="0" borderId="6" xfId="0" applyNumberFormat="1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shrinkToFit="1"/>
    </xf>
    <xf numFmtId="49" fontId="0" fillId="0" borderId="0" xfId="0" applyNumberFormat="1"/>
    <xf numFmtId="0" fontId="3" fillId="2" borderId="0" xfId="0" applyFont="1" applyFill="1" applyAlignment="1">
      <alignment horizontal="left" shrinkToFit="1"/>
    </xf>
    <xf numFmtId="0" fontId="0" fillId="0" borderId="0" xfId="0" applyAlignment="1">
      <alignment horizontal="left"/>
    </xf>
    <xf numFmtId="31" fontId="10" fillId="0" borderId="11" xfId="0" applyNumberFormat="1" applyFont="1" applyBorder="1" applyAlignment="1">
      <alignment vertical="center"/>
    </xf>
    <xf numFmtId="31" fontId="0" fillId="0" borderId="12" xfId="0" applyNumberFormat="1" applyBorder="1" applyAlignment="1">
      <alignment vertical="center"/>
    </xf>
    <xf numFmtId="31" fontId="10" fillId="0" borderId="12" xfId="0" applyNumberFormat="1" applyFont="1" applyBorder="1" applyAlignment="1">
      <alignment horizontal="left" vertical="center"/>
    </xf>
    <xf numFmtId="31" fontId="0" fillId="0" borderId="12" xfId="0" applyNumberFormat="1" applyBorder="1" applyAlignment="1">
      <alignment horizontal="left" vertical="center"/>
    </xf>
    <xf numFmtId="0" fontId="14" fillId="0" borderId="37" xfId="0" applyFont="1" applyBorder="1" applyAlignment="1">
      <alignment horizontal="left" vertical="top" wrapText="1"/>
    </xf>
    <xf numFmtId="0" fontId="0" fillId="0" borderId="37" xfId="0" applyBorder="1"/>
    <xf numFmtId="0" fontId="0" fillId="0" borderId="38" xfId="0" applyBorder="1"/>
    <xf numFmtId="0" fontId="0" fillId="0" borderId="41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7" fillId="0" borderId="0" xfId="0" applyFont="1" applyAlignment="1">
      <alignment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shrinkToFit="1"/>
    </xf>
    <xf numFmtId="0" fontId="0" fillId="0" borderId="0" xfId="0"/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right"/>
    </xf>
    <xf numFmtId="0" fontId="5" fillId="4" borderId="1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2" borderId="0" xfId="0" applyFont="1" applyFill="1" applyAlignment="1">
      <alignment vertical="center" shrinkToFit="1"/>
    </xf>
    <xf numFmtId="0" fontId="7" fillId="0" borderId="0" xfId="0" applyFont="1"/>
    <xf numFmtId="0" fontId="8" fillId="2" borderId="6" xfId="0" applyFont="1" applyFill="1" applyBorder="1" applyAlignment="1">
      <alignment horizontal="center" vertical="center" shrinkToFit="1"/>
    </xf>
    <xf numFmtId="0" fontId="0" fillId="0" borderId="6" xfId="0" applyBorder="1"/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shrinkToFit="1"/>
    </xf>
    <xf numFmtId="0" fontId="0" fillId="0" borderId="18" xfId="0" applyBorder="1"/>
    <xf numFmtId="0" fontId="0" fillId="0" borderId="0" xfId="0" applyAlignment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0" fillId="0" borderId="9" xfId="0" applyBorder="1"/>
    <xf numFmtId="0" fontId="1" fillId="2" borderId="11" xfId="0" applyFont="1" applyFill="1" applyBorder="1" applyAlignment="1">
      <alignment horizontal="center" vertical="center" shrinkToFit="1"/>
    </xf>
    <xf numFmtId="0" fontId="0" fillId="0" borderId="12" xfId="0" applyBorder="1"/>
    <xf numFmtId="0" fontId="7" fillId="0" borderId="0" xfId="0" quotePrefix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/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179" fontId="4" fillId="0" borderId="5" xfId="0" applyNumberFormat="1" applyFont="1" applyBorder="1" applyAlignment="1">
      <alignment horizontal="center" vertical="center" shrinkToFit="1"/>
    </xf>
    <xf numFmtId="179" fontId="4" fillId="0" borderId="11" xfId="0" applyNumberFormat="1" applyFont="1" applyBorder="1" applyAlignment="1">
      <alignment horizontal="center" vertical="center" shrinkToFit="1"/>
    </xf>
    <xf numFmtId="179" fontId="4" fillId="0" borderId="12" xfId="0" applyNumberFormat="1" applyFont="1" applyBorder="1" applyAlignment="1">
      <alignment horizontal="center" vertical="center" shrinkToFit="1"/>
    </xf>
    <xf numFmtId="179" fontId="4" fillId="0" borderId="20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2" xfId="0" applyBorder="1"/>
    <xf numFmtId="0" fontId="8" fillId="2" borderId="3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6" fontId="15" fillId="0" borderId="10" xfId="1" applyNumberFormat="1" applyFont="1" applyBorder="1" applyAlignment="1">
      <alignment vertical="center"/>
    </xf>
    <xf numFmtId="6" fontId="15" fillId="0" borderId="5" xfId="1" applyNumberFormat="1" applyFont="1" applyBorder="1" applyAlignment="1">
      <alignment vertical="center"/>
    </xf>
    <xf numFmtId="6" fontId="15" fillId="0" borderId="11" xfId="1" applyNumberFormat="1" applyFont="1" applyBorder="1" applyAlignment="1">
      <alignment vertical="center"/>
    </xf>
    <xf numFmtId="6" fontId="15" fillId="0" borderId="20" xfId="1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0" fillId="0" borderId="5" xfId="0" applyBorder="1"/>
    <xf numFmtId="0" fontId="8" fillId="2" borderId="11" xfId="0" applyFont="1" applyFill="1" applyBorder="1" applyAlignment="1">
      <alignment horizontal="center" vertical="center" shrinkToFit="1"/>
    </xf>
    <xf numFmtId="0" fontId="0" fillId="0" borderId="20" xfId="0" applyBorder="1"/>
    <xf numFmtId="0" fontId="1" fillId="2" borderId="28" xfId="0" applyFont="1" applyFill="1" applyBorder="1" applyAlignment="1">
      <alignment horizontal="center" vertical="center" shrinkToFit="1"/>
    </xf>
    <xf numFmtId="0" fontId="0" fillId="0" borderId="28" xfId="0" applyBorder="1"/>
    <xf numFmtId="0" fontId="4" fillId="2" borderId="23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1" fillId="2" borderId="1" xfId="0" applyFont="1" applyFill="1" applyBorder="1" applyAlignment="1">
      <alignment horizontal="right"/>
    </xf>
    <xf numFmtId="0" fontId="9" fillId="2" borderId="24" xfId="0" applyFont="1" applyFill="1" applyBorder="1" applyAlignment="1">
      <alignment horizontal="center" vertical="center" shrinkToFit="1"/>
    </xf>
    <xf numFmtId="0" fontId="0" fillId="0" borderId="25" xfId="0" applyBorder="1"/>
    <xf numFmtId="0" fontId="7" fillId="2" borderId="26" xfId="0" applyFont="1" applyFill="1" applyBorder="1" applyAlignment="1">
      <alignment horizontal="center" vertical="center" shrinkToFit="1"/>
    </xf>
    <xf numFmtId="0" fontId="0" fillId="0" borderId="3" xfId="0" applyBorder="1"/>
    <xf numFmtId="0" fontId="7" fillId="2" borderId="29" xfId="0" applyFont="1" applyFill="1" applyBorder="1" applyAlignment="1">
      <alignment horizontal="right" vertical="center" shrinkToFit="1"/>
    </xf>
    <xf numFmtId="0" fontId="0" fillId="0" borderId="1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2" xfId="0" applyBorder="1" applyAlignment="1">
      <alignment horizontal="right"/>
    </xf>
    <xf numFmtId="0" fontId="7" fillId="2" borderId="1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2" borderId="31" xfId="0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9" fillId="2" borderId="1" xfId="0" applyFont="1" applyFill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6" fontId="0" fillId="0" borderId="1" xfId="1" applyNumberFormat="1" applyFont="1" applyBorder="1" applyAlignment="1">
      <alignment horizontal="center" vertical="center"/>
    </xf>
    <xf numFmtId="6" fontId="0" fillId="0" borderId="5" xfId="1" applyNumberFormat="1" applyFont="1" applyBorder="1" applyAlignment="1">
      <alignment horizontal="center" vertical="center"/>
    </xf>
    <xf numFmtId="6" fontId="0" fillId="0" borderId="12" xfId="1" applyNumberFormat="1" applyFont="1" applyBorder="1" applyAlignment="1">
      <alignment horizontal="center" vertical="center"/>
    </xf>
    <xf numFmtId="6" fontId="0" fillId="0" borderId="20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numFmt numFmtId="180" formatCode="&quot;令和元年&quot;m&quot;月&quot;d&quot;日&quot;"/>
    </dxf>
    <dxf>
      <numFmt numFmtId="181" formatCode="&quot;令和2年&quot;m&quot;月&quot;d&quot;日&quot;"/>
    </dxf>
    <dxf>
      <numFmt numFmtId="182" formatCode="&quot;令和3年&quot;m&quot;月&quot;d&quot;日&quot;"/>
    </dxf>
  </dxfs>
  <tableStyles count="0" defaultTableStyle="TableStyleMedium9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1"/>
  <sheetViews>
    <sheetView topLeftCell="A2" workbookViewId="0">
      <selection activeCell="B21" sqref="B21"/>
    </sheetView>
  </sheetViews>
  <sheetFormatPr defaultRowHeight="13" x14ac:dyDescent="0.2"/>
  <cols>
    <col min="1" max="1" width="55" customWidth="1"/>
    <col min="2" max="2" width="43.36328125" style="25" customWidth="1"/>
  </cols>
  <sheetData>
    <row r="1" spans="1:7" ht="24" customHeight="1" x14ac:dyDescent="0.3">
      <c r="A1" s="29" t="s">
        <v>0</v>
      </c>
      <c r="B1"/>
    </row>
    <row r="2" spans="1:7" ht="19.5" customHeight="1" x14ac:dyDescent="0.2">
      <c r="A2" t="s">
        <v>1</v>
      </c>
      <c r="B2"/>
    </row>
    <row r="3" spans="1:7" ht="19.5" customHeight="1" x14ac:dyDescent="0.2">
      <c r="A3" t="s">
        <v>2</v>
      </c>
      <c r="B3"/>
    </row>
    <row r="4" spans="1:7" ht="19.5" customHeight="1" x14ac:dyDescent="0.2">
      <c r="A4" t="s">
        <v>3</v>
      </c>
      <c r="B4"/>
    </row>
    <row r="5" spans="1:7" ht="19.5" customHeight="1" x14ac:dyDescent="0.2">
      <c r="A5" t="s">
        <v>4</v>
      </c>
      <c r="B5"/>
    </row>
    <row r="6" spans="1:7" ht="27" customHeight="1" x14ac:dyDescent="0.2"/>
    <row r="7" spans="1:7" ht="19" x14ac:dyDescent="0.3">
      <c r="A7" s="32" t="s">
        <v>5</v>
      </c>
      <c r="B7" s="28" t="s">
        <v>6</v>
      </c>
      <c r="G7" t="s">
        <v>7</v>
      </c>
    </row>
    <row r="8" spans="1:7" ht="19" x14ac:dyDescent="0.3">
      <c r="A8" s="29"/>
      <c r="B8" s="30"/>
      <c r="G8" t="s">
        <v>8</v>
      </c>
    </row>
    <row r="9" spans="1:7" ht="19" x14ac:dyDescent="0.3">
      <c r="A9" s="32" t="s">
        <v>9</v>
      </c>
      <c r="B9" s="28" t="s">
        <v>10</v>
      </c>
      <c r="G9" t="s">
        <v>11</v>
      </c>
    </row>
    <row r="10" spans="1:7" ht="19" x14ac:dyDescent="0.3">
      <c r="A10" s="32" t="s">
        <v>12</v>
      </c>
      <c r="B10" s="28" t="s">
        <v>13</v>
      </c>
      <c r="G10" t="s">
        <v>14</v>
      </c>
    </row>
    <row r="11" spans="1:7" ht="19" x14ac:dyDescent="0.3">
      <c r="A11" s="32" t="s">
        <v>15</v>
      </c>
      <c r="B11" s="28">
        <v>9234</v>
      </c>
      <c r="G11" t="s">
        <v>16</v>
      </c>
    </row>
    <row r="12" spans="1:7" ht="19" x14ac:dyDescent="0.3">
      <c r="A12" s="29"/>
      <c r="B12" s="30"/>
      <c r="G12" t="s">
        <v>17</v>
      </c>
    </row>
    <row r="13" spans="1:7" ht="19" x14ac:dyDescent="0.3">
      <c r="A13" s="32" t="s">
        <v>18</v>
      </c>
      <c r="B13" s="28" t="s">
        <v>10</v>
      </c>
      <c r="G13" t="s">
        <v>19</v>
      </c>
    </row>
    <row r="14" spans="1:7" ht="19" x14ac:dyDescent="0.3">
      <c r="A14" s="32" t="s">
        <v>20</v>
      </c>
      <c r="B14" s="28" t="s">
        <v>13</v>
      </c>
    </row>
    <row r="15" spans="1:7" ht="19" x14ac:dyDescent="0.3">
      <c r="A15" s="32" t="s">
        <v>21</v>
      </c>
      <c r="B15" s="28">
        <v>9234</v>
      </c>
    </row>
    <row r="16" spans="1:7" ht="19" x14ac:dyDescent="0.3">
      <c r="A16" s="29"/>
      <c r="B16" s="30"/>
    </row>
    <row r="17" spans="1:2" ht="19" x14ac:dyDescent="0.3">
      <c r="A17" s="32" t="s">
        <v>22</v>
      </c>
      <c r="B17" s="31">
        <v>46113</v>
      </c>
    </row>
    <row r="18" spans="1:2" ht="19" x14ac:dyDescent="0.3">
      <c r="A18" s="32" t="s">
        <v>23</v>
      </c>
      <c r="B18" s="28">
        <v>1</v>
      </c>
    </row>
    <row r="20" spans="1:2" ht="19" x14ac:dyDescent="0.3">
      <c r="A20" s="32" t="s">
        <v>24</v>
      </c>
      <c r="B20" s="31" t="s">
        <v>25</v>
      </c>
    </row>
    <row r="21" spans="1:2" ht="19" x14ac:dyDescent="0.3">
      <c r="A21" s="32" t="s">
        <v>26</v>
      </c>
      <c r="B21" s="41" t="s">
        <v>27</v>
      </c>
    </row>
  </sheetData>
  <phoneticPr fontId="2"/>
  <dataValidations count="1">
    <dataValidation type="list" allowBlank="1" showInputMessage="1" showErrorMessage="1" sqref="B20" xr:uid="{24CB8008-D871-422B-B082-16A7E0930468}">
      <formula1>$G$7:$G$14</formula1>
    </dataValidation>
  </dataValidations>
  <pageMargins left="0.7" right="0.7" top="0.75" bottom="0.75" header="0.3" footer="0.3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外来棟宿泊申込!$S$53:$S$55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89"/>
  <sheetViews>
    <sheetView tabSelected="1" view="pageBreakPreview" zoomScaleNormal="100" zoomScaleSheetLayoutView="100" workbookViewId="0">
      <selection activeCell="N3" sqref="N3:P3"/>
    </sheetView>
  </sheetViews>
  <sheetFormatPr defaultRowHeight="13" x14ac:dyDescent="0.2"/>
  <cols>
    <col min="1" max="12" width="5.6328125" customWidth="1"/>
    <col min="13" max="16" width="4.90625" customWidth="1"/>
    <col min="17" max="17" width="5.7265625" customWidth="1"/>
  </cols>
  <sheetData>
    <row r="1" spans="1:26" ht="30" customHeight="1" x14ac:dyDescent="0.2">
      <c r="A1" s="101" t="s">
        <v>28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42" t="s">
        <v>29</v>
      </c>
      <c r="M1" s="102" t="s">
        <v>30</v>
      </c>
      <c r="N1" s="103"/>
      <c r="O1" s="103"/>
      <c r="P1" s="104"/>
    </row>
    <row r="2" spans="1:26" ht="19.5" customHeight="1" x14ac:dyDescent="0.2">
      <c r="A2" s="120" t="s">
        <v>31</v>
      </c>
      <c r="B2" s="120"/>
      <c r="C2" s="112">
        <f ca="1">NOW()</f>
        <v>46119.441053356481</v>
      </c>
      <c r="D2" s="113"/>
      <c r="E2" s="113"/>
      <c r="F2" s="114"/>
      <c r="G2" s="118" t="str">
        <f>入力情報!B7</f>
        <v>新規</v>
      </c>
      <c r="H2" s="118"/>
      <c r="I2" s="118"/>
      <c r="J2" s="118"/>
      <c r="K2" s="118"/>
      <c r="L2" s="128" t="s">
        <v>24</v>
      </c>
      <c r="M2" s="128"/>
      <c r="N2" s="129" t="str">
        <f>入力情報!B20</f>
        <v>AVFサイクロトロン</v>
      </c>
      <c r="O2" s="129"/>
      <c r="P2" s="129"/>
    </row>
    <row r="3" spans="1:26" ht="19.5" customHeight="1" x14ac:dyDescent="0.2">
      <c r="A3" s="121"/>
      <c r="B3" s="121"/>
      <c r="C3" s="115"/>
      <c r="D3" s="116"/>
      <c r="E3" s="116"/>
      <c r="F3" s="117"/>
      <c r="G3" s="119"/>
      <c r="H3" s="119"/>
      <c r="I3" s="119"/>
      <c r="J3" s="119"/>
      <c r="K3" s="119"/>
      <c r="L3" s="128" t="s">
        <v>32</v>
      </c>
      <c r="M3" s="128"/>
      <c r="N3" s="129" t="str">
        <f>入力情報!B21</f>
        <v>15時～22時</v>
      </c>
      <c r="O3" s="129"/>
      <c r="P3" s="129"/>
      <c r="Q3" s="43"/>
    </row>
    <row r="4" spans="1:26" ht="16.5" customHeight="1" x14ac:dyDescent="0.2">
      <c r="A4" s="108" t="s">
        <v>9</v>
      </c>
      <c r="B4" s="108"/>
      <c r="C4" s="122" t="str">
        <f>入力情報!B9</f>
        <v>量研　太郎</v>
      </c>
      <c r="D4" s="122"/>
      <c r="E4" s="122"/>
      <c r="F4" s="122"/>
      <c r="G4" s="126" t="s">
        <v>33</v>
      </c>
      <c r="H4" s="126"/>
      <c r="I4" s="124" t="str">
        <f>入力情報!B10</f>
        <v>○○課</v>
      </c>
      <c r="J4" s="124"/>
      <c r="K4" s="124"/>
      <c r="L4" s="124"/>
      <c r="M4" s="110" t="s">
        <v>34</v>
      </c>
      <c r="N4" s="105">
        <f>入力情報!B11</f>
        <v>9234</v>
      </c>
      <c r="O4" s="105"/>
      <c r="P4" s="73"/>
      <c r="R4" s="37"/>
    </row>
    <row r="5" spans="1:26" ht="16.5" customHeight="1" thickBot="1" x14ac:dyDescent="0.25">
      <c r="A5" s="109"/>
      <c r="B5" s="109"/>
      <c r="C5" s="123"/>
      <c r="D5" s="123"/>
      <c r="E5" s="123"/>
      <c r="F5" s="123"/>
      <c r="G5" s="127"/>
      <c r="H5" s="127"/>
      <c r="I5" s="125"/>
      <c r="J5" s="125"/>
      <c r="K5" s="125"/>
      <c r="L5" s="125"/>
      <c r="M5" s="111"/>
      <c r="N5" s="106"/>
      <c r="O5" s="106"/>
      <c r="P5" s="107"/>
    </row>
    <row r="6" spans="1:26" ht="15" customHeight="1" x14ac:dyDescent="0.2">
      <c r="A6" s="141" t="s">
        <v>35</v>
      </c>
      <c r="B6" s="142"/>
      <c r="C6" s="145" t="str">
        <f>入力情報!B13</f>
        <v>量研　太郎</v>
      </c>
      <c r="D6" s="145"/>
      <c r="E6" s="145"/>
      <c r="F6" s="145"/>
      <c r="G6" s="130" t="s">
        <v>33</v>
      </c>
      <c r="H6" s="131"/>
      <c r="I6" s="147" t="str">
        <f>入力情報!B14</f>
        <v>○○課</v>
      </c>
      <c r="J6" s="147"/>
      <c r="K6" s="147"/>
      <c r="L6" s="147"/>
      <c r="M6" s="137" t="s">
        <v>34</v>
      </c>
      <c r="N6" s="50" t="s">
        <v>36</v>
      </c>
      <c r="O6" s="51"/>
      <c r="P6" s="52"/>
    </row>
    <row r="7" spans="1:26" ht="16.5" customHeight="1" thickBot="1" x14ac:dyDescent="0.25">
      <c r="A7" s="143"/>
      <c r="B7" s="144"/>
      <c r="C7" s="146"/>
      <c r="D7" s="146"/>
      <c r="E7" s="146"/>
      <c r="F7" s="146"/>
      <c r="G7" s="132"/>
      <c r="H7" s="133"/>
      <c r="I7" s="148"/>
      <c r="J7" s="148"/>
      <c r="K7" s="148"/>
      <c r="L7" s="148"/>
      <c r="M7" s="138"/>
      <c r="N7" s="53">
        <f>入力情報!B15</f>
        <v>9234</v>
      </c>
      <c r="O7" s="54"/>
      <c r="P7" s="55"/>
    </row>
    <row r="8" spans="1:26" ht="25" customHeight="1" x14ac:dyDescent="0.2">
      <c r="A8" s="139" t="s">
        <v>37</v>
      </c>
      <c r="B8" s="140"/>
      <c r="C8" s="46">
        <f>入力情報!B17</f>
        <v>46113</v>
      </c>
      <c r="D8" s="47"/>
      <c r="E8" s="47"/>
      <c r="F8" s="47"/>
      <c r="G8" s="35" t="s">
        <v>38</v>
      </c>
      <c r="H8" s="48">
        <f>C8+M8</f>
        <v>46114</v>
      </c>
      <c r="I8" s="49"/>
      <c r="J8" s="49"/>
      <c r="K8" s="49"/>
      <c r="L8" s="35"/>
      <c r="M8" s="35">
        <f>入力情報!B18</f>
        <v>1</v>
      </c>
      <c r="N8" s="35" t="s">
        <v>39</v>
      </c>
      <c r="O8" s="35">
        <f>M8+1</f>
        <v>2</v>
      </c>
      <c r="P8" s="36" t="s">
        <v>40</v>
      </c>
    </row>
    <row r="9" spans="1:26" ht="25" customHeight="1" x14ac:dyDescent="0.2">
      <c r="A9" s="134" t="s">
        <v>41</v>
      </c>
      <c r="B9" s="135"/>
      <c r="C9" s="33">
        <f>C8</f>
        <v>46113</v>
      </c>
      <c r="D9" s="34">
        <f>C9</f>
        <v>46113</v>
      </c>
      <c r="E9" s="33" t="str">
        <f>IF($O$8&gt;2,C9+1,"")</f>
        <v/>
      </c>
      <c r="F9" s="34" t="str">
        <f>E9</f>
        <v/>
      </c>
      <c r="G9" s="33" t="str">
        <f>IF($O$8&gt;3,E9+1,"")</f>
        <v/>
      </c>
      <c r="H9" s="34" t="str">
        <f>G9</f>
        <v/>
      </c>
      <c r="I9" s="33" t="str">
        <f>IF($O$8&gt;4,G9+1,"")</f>
        <v/>
      </c>
      <c r="J9" s="34" t="str">
        <f>I9</f>
        <v/>
      </c>
      <c r="K9" s="33" t="str">
        <f>IF($O$8&gt;5,I9+1,"")</f>
        <v/>
      </c>
      <c r="L9" s="34" t="str">
        <f>K9</f>
        <v/>
      </c>
      <c r="M9" s="153" t="s">
        <v>42</v>
      </c>
      <c r="N9" s="153"/>
      <c r="O9" s="73"/>
      <c r="P9" s="73"/>
    </row>
    <row r="10" spans="1:26" ht="25" customHeight="1" x14ac:dyDescent="0.2">
      <c r="A10" s="135"/>
      <c r="B10" s="135"/>
      <c r="C10" s="26" t="s">
        <v>43</v>
      </c>
      <c r="D10" s="27" t="s">
        <v>44</v>
      </c>
      <c r="E10" s="26" t="s">
        <v>43</v>
      </c>
      <c r="F10" s="27" t="s">
        <v>44</v>
      </c>
      <c r="G10" s="26" t="s">
        <v>43</v>
      </c>
      <c r="H10" s="27" t="s">
        <v>44</v>
      </c>
      <c r="I10" s="26" t="s">
        <v>43</v>
      </c>
      <c r="J10" s="27" t="s">
        <v>44</v>
      </c>
      <c r="K10" s="26" t="s">
        <v>43</v>
      </c>
      <c r="L10" s="27" t="s">
        <v>44</v>
      </c>
      <c r="M10" s="153"/>
      <c r="N10" s="153"/>
      <c r="O10" s="73"/>
      <c r="P10" s="73"/>
    </row>
    <row r="11" spans="1:26" ht="15" customHeight="1" x14ac:dyDescent="0.2">
      <c r="A11" s="72" t="s">
        <v>45</v>
      </c>
      <c r="B11" s="136"/>
      <c r="C11" s="61" t="s">
        <v>46</v>
      </c>
      <c r="D11" s="66"/>
      <c r="E11" s="61"/>
      <c r="F11" s="66"/>
      <c r="G11" s="61"/>
      <c r="H11" s="66"/>
      <c r="I11" s="61"/>
      <c r="J11" s="66"/>
      <c r="K11" s="61"/>
      <c r="L11" s="66"/>
      <c r="M11" s="176">
        <v>480</v>
      </c>
      <c r="N11" s="177"/>
      <c r="O11" s="180" t="s">
        <v>47</v>
      </c>
      <c r="P11" s="181"/>
    </row>
    <row r="12" spans="1:26" ht="15" customHeight="1" thickBot="1" x14ac:dyDescent="0.25">
      <c r="A12" s="72"/>
      <c r="B12" s="136"/>
      <c r="C12" s="62"/>
      <c r="D12" s="67"/>
      <c r="E12" s="62"/>
      <c r="F12" s="67"/>
      <c r="G12" s="62"/>
      <c r="H12" s="67"/>
      <c r="I12" s="62"/>
      <c r="J12" s="67"/>
      <c r="K12" s="62"/>
      <c r="L12" s="67"/>
      <c r="M12" s="178"/>
      <c r="N12" s="179"/>
      <c r="O12" s="182"/>
      <c r="P12" s="183"/>
    </row>
    <row r="13" spans="1:26" ht="15" customHeight="1" x14ac:dyDescent="0.2">
      <c r="A13" s="72" t="s">
        <v>48</v>
      </c>
      <c r="B13" s="73"/>
      <c r="C13" s="68" t="str">
        <f>IF(C9="","",IF($M$8&gt;=1,$S$44,$S$45))</f>
        <v>○</v>
      </c>
      <c r="D13" s="74"/>
      <c r="E13" s="68" t="str">
        <f>IF(E9="","",IF($M$8&gt;=2,$S$44,$S$45))</f>
        <v/>
      </c>
      <c r="F13" s="74"/>
      <c r="G13" s="68" t="str">
        <f>IF(G9="","",IF($M$8&gt;=3,$S$44,$S$45))</f>
        <v/>
      </c>
      <c r="H13" s="74"/>
      <c r="I13" s="68" t="str">
        <f>IF(I9="","",IF($M$8&gt;=4,$S$44,$S$45))</f>
        <v/>
      </c>
      <c r="J13" s="74"/>
      <c r="K13" s="68" t="str">
        <f>IF(K9="","",IF($M$8&gt;=5,$S$44,$S$45))</f>
        <v/>
      </c>
      <c r="L13" s="74"/>
      <c r="M13" s="185">
        <v>1500</v>
      </c>
      <c r="N13" s="186"/>
      <c r="O13" s="188" t="s">
        <v>49</v>
      </c>
      <c r="P13" s="189"/>
    </row>
    <row r="14" spans="1:26" ht="15" customHeight="1" x14ac:dyDescent="0.2">
      <c r="A14" s="72"/>
      <c r="B14" s="73"/>
      <c r="C14" s="69"/>
      <c r="D14" s="75"/>
      <c r="E14" s="69"/>
      <c r="F14" s="75"/>
      <c r="G14" s="69"/>
      <c r="H14" s="75"/>
      <c r="I14" s="69"/>
      <c r="J14" s="75"/>
      <c r="K14" s="69"/>
      <c r="L14" s="75"/>
      <c r="M14" s="187"/>
      <c r="N14" s="179"/>
      <c r="O14" s="190"/>
      <c r="P14" s="191"/>
      <c r="S14" s="70"/>
      <c r="T14" s="71"/>
      <c r="U14" s="44"/>
      <c r="V14" s="45"/>
    </row>
    <row r="15" spans="1:26" ht="23.15" customHeight="1" x14ac:dyDescent="0.2">
      <c r="A15" s="160" t="s">
        <v>50</v>
      </c>
      <c r="B15" s="107"/>
      <c r="C15" s="63" t="s">
        <v>51</v>
      </c>
      <c r="D15" s="63"/>
      <c r="E15" s="63" t="s">
        <v>51</v>
      </c>
      <c r="F15" s="63"/>
      <c r="G15" s="63" t="s">
        <v>51</v>
      </c>
      <c r="H15" s="63"/>
      <c r="I15" s="63" t="s">
        <v>51</v>
      </c>
      <c r="J15" s="63"/>
      <c r="K15" s="63" t="s">
        <v>51</v>
      </c>
      <c r="L15" s="63"/>
    </row>
    <row r="16" spans="1:26" ht="23.15" customHeight="1" x14ac:dyDescent="0.2">
      <c r="A16" s="158" t="s">
        <v>52</v>
      </c>
      <c r="B16" s="159"/>
      <c r="C16" s="76"/>
      <c r="D16" s="76"/>
      <c r="E16" s="76"/>
      <c r="F16" s="77"/>
      <c r="G16" s="76"/>
      <c r="H16" s="77"/>
      <c r="I16" s="76"/>
      <c r="J16" s="77"/>
      <c r="K16" s="76"/>
      <c r="L16" s="77"/>
      <c r="Z16" s="6" t="s">
        <v>53</v>
      </c>
    </row>
    <row r="17" spans="1:16" ht="9" customHeight="1" x14ac:dyDescent="0.2">
      <c r="A17" s="19"/>
      <c r="B17" s="20"/>
      <c r="C17" s="20"/>
      <c r="D17" s="20"/>
      <c r="E17" s="20"/>
      <c r="F17" s="20"/>
      <c r="G17" s="21"/>
      <c r="H17" s="20"/>
      <c r="I17" s="21"/>
      <c r="J17" s="20"/>
      <c r="K17" s="21"/>
      <c r="O17" s="6"/>
    </row>
    <row r="18" spans="1:16" s="7" customFormat="1" ht="25" customHeight="1" x14ac:dyDescent="0.2">
      <c r="A18" s="161" t="s">
        <v>41</v>
      </c>
      <c r="B18" s="162"/>
      <c r="C18" s="33" t="str">
        <f>IF($O$8&gt;6,K9+1,"")</f>
        <v/>
      </c>
      <c r="D18" s="34" t="str">
        <f>C18</f>
        <v/>
      </c>
      <c r="E18" s="33" t="str">
        <f>IF($O$8&gt;7,C18+1,"")</f>
        <v/>
      </c>
      <c r="F18" s="34" t="str">
        <f>E18</f>
        <v/>
      </c>
      <c r="G18" s="33" t="str">
        <f>IF($O$8&gt;8,E18+1,"")</f>
        <v/>
      </c>
      <c r="H18" s="34" t="str">
        <f>G18</f>
        <v/>
      </c>
      <c r="I18" s="33" t="str">
        <f>IF($O$8&gt;9,G18+1,"")</f>
        <v/>
      </c>
      <c r="J18" s="34" t="str">
        <f>I18</f>
        <v/>
      </c>
      <c r="K18" s="33" t="str">
        <f>IF($O$8&gt;10,I18+1,"")</f>
        <v/>
      </c>
      <c r="L18" s="34" t="str">
        <f>K18</f>
        <v/>
      </c>
      <c r="M18" s="172" t="s">
        <v>54</v>
      </c>
      <c r="N18" s="173"/>
      <c r="O18" s="174" t="s">
        <v>55</v>
      </c>
      <c r="P18" s="175"/>
    </row>
    <row r="19" spans="1:16" s="7" customFormat="1" ht="25" customHeight="1" x14ac:dyDescent="0.2">
      <c r="A19" s="163"/>
      <c r="B19" s="164"/>
      <c r="C19" s="26" t="s">
        <v>43</v>
      </c>
      <c r="D19" s="27" t="s">
        <v>44</v>
      </c>
      <c r="E19" s="26" t="s">
        <v>43</v>
      </c>
      <c r="F19" s="27" t="s">
        <v>44</v>
      </c>
      <c r="G19" s="26" t="s">
        <v>43</v>
      </c>
      <c r="H19" s="27" t="s">
        <v>44</v>
      </c>
      <c r="I19" s="26" t="s">
        <v>43</v>
      </c>
      <c r="J19" s="27" t="s">
        <v>44</v>
      </c>
      <c r="K19" s="26" t="s">
        <v>43</v>
      </c>
      <c r="L19" s="27" t="s">
        <v>44</v>
      </c>
      <c r="M19" s="81" t="s">
        <v>56</v>
      </c>
      <c r="N19" s="82"/>
      <c r="O19" s="78" t="s">
        <v>57</v>
      </c>
      <c r="P19" s="79"/>
    </row>
    <row r="20" spans="1:16" ht="15" customHeight="1" x14ac:dyDescent="0.2">
      <c r="A20" s="59" t="s">
        <v>45</v>
      </c>
      <c r="B20" s="60"/>
      <c r="C20" s="61"/>
      <c r="D20" s="66"/>
      <c r="E20" s="61"/>
      <c r="F20" s="66"/>
      <c r="G20" s="61"/>
      <c r="H20" s="66"/>
      <c r="I20" s="61"/>
      <c r="J20" s="66"/>
      <c r="K20" s="61"/>
      <c r="L20" s="66"/>
      <c r="M20" s="171">
        <f>(IF(C11="○",1,0)+IF(E11="○",1,0)+IF(G11="○",1,0)+IF(I11="○",1,0)+IF(K11="○",1,0)+IF(C20="○",1,0)+IF(E20="○",1,0)+IF(G20="○",1,0)+IF(I20="○",1,0)+IF(K20="○",1,0))</f>
        <v>1</v>
      </c>
      <c r="N20" s="57" t="s">
        <v>58</v>
      </c>
      <c r="O20" s="64"/>
      <c r="P20" s="169" t="s">
        <v>58</v>
      </c>
    </row>
    <row r="21" spans="1:16" ht="15" customHeight="1" thickBot="1" x14ac:dyDescent="0.25">
      <c r="A21" s="59"/>
      <c r="B21" s="60"/>
      <c r="C21" s="62"/>
      <c r="D21" s="67"/>
      <c r="E21" s="62"/>
      <c r="F21" s="67"/>
      <c r="G21" s="62"/>
      <c r="H21" s="67"/>
      <c r="I21" s="62"/>
      <c r="J21" s="67"/>
      <c r="K21" s="62"/>
      <c r="L21" s="67"/>
      <c r="M21" s="84"/>
      <c r="N21" s="58"/>
      <c r="O21" s="65"/>
      <c r="P21" s="170"/>
    </row>
    <row r="22" spans="1:16" ht="15" customHeight="1" x14ac:dyDescent="0.2">
      <c r="A22" s="154" t="s">
        <v>48</v>
      </c>
      <c r="B22" s="155"/>
      <c r="C22" s="68" t="str">
        <f>IF(C18="","",IF($M$8&gt;=6,$S$44,$S$45))</f>
        <v/>
      </c>
      <c r="D22" s="74"/>
      <c r="E22" s="68" t="str">
        <f>IF(E18="","",IF($M$8&gt;=7,$S$44,$S$45))</f>
        <v/>
      </c>
      <c r="F22" s="74"/>
      <c r="G22" s="68" t="str">
        <f>IF(G18="","",IF($M$8&gt;=8,$S$44,$S$45))</f>
        <v/>
      </c>
      <c r="H22" s="74"/>
      <c r="I22" s="68" t="str">
        <f>IF(I18="","",IF($M$8&gt;=9,$S$44,$S$45))</f>
        <v/>
      </c>
      <c r="J22" s="74"/>
      <c r="K22" s="68" t="str">
        <f>IF(K18="","",IF($M$8&gt;=10,$S$44,$S$45))</f>
        <v/>
      </c>
      <c r="L22" s="74"/>
      <c r="M22" s="171">
        <f>(IF(C13="○",1,0)+IF(E13="○",1,0)+IF(G13="○",1,0)+IF(I13="○",1,0)+IF(K13="○",1,0)+IF(C22="○",1,0)+IF(E22="○",1,0)+IF(G22="○",1,0)+IF(I22="○",1,0)+IF(K22="○",1,0))</f>
        <v>1</v>
      </c>
      <c r="N22" s="57" t="s">
        <v>39</v>
      </c>
      <c r="O22" s="64"/>
      <c r="P22" s="169" t="s">
        <v>39</v>
      </c>
    </row>
    <row r="23" spans="1:16" ht="15" customHeight="1" x14ac:dyDescent="0.2">
      <c r="A23" s="156"/>
      <c r="B23" s="157"/>
      <c r="C23" s="69"/>
      <c r="D23" s="75"/>
      <c r="E23" s="69"/>
      <c r="F23" s="75"/>
      <c r="G23" s="69"/>
      <c r="H23" s="75"/>
      <c r="I23" s="69"/>
      <c r="J23" s="75"/>
      <c r="K23" s="69"/>
      <c r="L23" s="75"/>
      <c r="M23" s="60"/>
      <c r="N23" s="184"/>
      <c r="O23" s="65"/>
      <c r="P23" s="170"/>
    </row>
    <row r="24" spans="1:16" ht="23.15" customHeight="1" x14ac:dyDescent="0.2">
      <c r="A24" s="86" t="s">
        <v>50</v>
      </c>
      <c r="B24" s="60"/>
      <c r="C24" s="87" t="s">
        <v>51</v>
      </c>
      <c r="D24" s="88"/>
      <c r="E24" s="87" t="s">
        <v>51</v>
      </c>
      <c r="F24" s="88"/>
      <c r="G24" s="87" t="s">
        <v>51</v>
      </c>
      <c r="H24" s="88"/>
      <c r="I24" s="87" t="s">
        <v>51</v>
      </c>
      <c r="J24" s="88"/>
      <c r="K24" s="87" t="s">
        <v>51</v>
      </c>
      <c r="L24" s="89"/>
      <c r="M24" s="149">
        <f>M11*M20+M13*M22</f>
        <v>1980</v>
      </c>
      <c r="N24" s="150"/>
      <c r="O24" s="192"/>
      <c r="P24" s="193"/>
    </row>
    <row r="25" spans="1:16" ht="23.15" customHeight="1" x14ac:dyDescent="0.2">
      <c r="A25" s="83" t="s">
        <v>52</v>
      </c>
      <c r="B25" s="84"/>
      <c r="C25" s="165"/>
      <c r="D25" s="166"/>
      <c r="E25" s="165"/>
      <c r="F25" s="167"/>
      <c r="G25" s="165"/>
      <c r="H25" s="167"/>
      <c r="I25" s="165"/>
      <c r="J25" s="167"/>
      <c r="K25" s="165"/>
      <c r="L25" s="168"/>
      <c r="M25" s="151"/>
      <c r="N25" s="152"/>
      <c r="O25" s="194"/>
      <c r="P25" s="195"/>
    </row>
    <row r="26" spans="1:16" ht="10.5" customHeight="1" x14ac:dyDescent="0.2">
      <c r="A26" s="40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4"/>
      <c r="M26" s="24"/>
      <c r="N26" s="22"/>
      <c r="O26" s="23"/>
    </row>
    <row r="27" spans="1:16" ht="6.75" customHeight="1" x14ac:dyDescent="0.2"/>
    <row r="28" spans="1:16" x14ac:dyDescent="0.2">
      <c r="A28" s="80" t="s">
        <v>59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1"/>
    </row>
    <row r="29" spans="1:16" x14ac:dyDescent="0.2">
      <c r="A29" s="56" t="str">
        <f>入力情報!A2</f>
        <v>　・　利用者１人につき１枚としてください。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6" x14ac:dyDescent="0.2">
      <c r="A30" s="56" t="str">
        <f>入力情報!A3</f>
        <v>　・　申込みの場合は、入力情報Sheetに必要事項を入力した後、申込Sheetで夕食の○×を選択して下さい。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6" x14ac:dyDescent="0.2">
      <c r="A31" s="56" t="str">
        <f>入力情報!A4</f>
        <v>　・　申込みを全取消しする場合は、入力情報Sheetで「全取消」を選び、申込Sheetの変更欄を全て×にして下さい。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6" ht="13.5" customHeight="1" x14ac:dyDescent="0.2">
      <c r="A32" s="56" t="str">
        <f>入力情報!A5</f>
        <v>　・　申込みを変更する場合は、入力情報Sheetで「変更」を選び、申込Sheetの変更欄に○×を選んで下さい。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9" ht="4.5" customHeight="1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1"/>
    </row>
    <row r="34" spans="1:19" ht="12.75" customHeight="1" x14ac:dyDescent="0.2">
      <c r="A34" s="85" t="s">
        <v>60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</row>
    <row r="35" spans="1:19" ht="9" customHeight="1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1"/>
    </row>
    <row r="36" spans="1:19" x14ac:dyDescent="0.2">
      <c r="A36" s="80" t="s">
        <v>61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1"/>
    </row>
    <row r="37" spans="1:19" x14ac:dyDescent="0.2">
      <c r="A37" s="39" t="s">
        <v>62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9" x14ac:dyDescent="0.2">
      <c r="A38" s="1" t="s">
        <v>63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9" x14ac:dyDescent="0.2">
      <c r="A39" s="93" t="s">
        <v>64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</row>
    <row r="40" spans="1:19" x14ac:dyDescent="0.2">
      <c r="A40" s="1" t="s">
        <v>65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9" x14ac:dyDescent="0.2">
      <c r="A41" s="1" t="s">
        <v>66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9" ht="36" customHeight="1" x14ac:dyDescent="0.2">
      <c r="A42" s="100" t="s">
        <v>67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</row>
    <row r="43" spans="1:19" x14ac:dyDescent="0.2">
      <c r="A43" s="94" t="s">
        <v>68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1"/>
    </row>
    <row r="44" spans="1:19" x14ac:dyDescent="0.2">
      <c r="A44" s="80" t="s">
        <v>69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1"/>
      <c r="S44" t="s">
        <v>46</v>
      </c>
    </row>
    <row r="45" spans="1:19" x14ac:dyDescent="0.2">
      <c r="A45" s="80" t="s">
        <v>70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1"/>
      <c r="S45" t="s">
        <v>71</v>
      </c>
    </row>
    <row r="46" spans="1:19" x14ac:dyDescent="0.2">
      <c r="A46" s="93" t="s">
        <v>72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1"/>
    </row>
    <row r="47" spans="1:19" x14ac:dyDescent="0.2">
      <c r="P47" s="1"/>
      <c r="S47" t="s">
        <v>73</v>
      </c>
    </row>
    <row r="48" spans="1:19" x14ac:dyDescent="0.2">
      <c r="A48" s="1" t="s">
        <v>74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9" x14ac:dyDescent="0.2">
      <c r="A49" s="1" t="s">
        <v>75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9" x14ac:dyDescent="0.2">
      <c r="A50" s="93" t="s">
        <v>76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1"/>
    </row>
    <row r="51" spans="1:19" x14ac:dyDescent="0.2">
      <c r="A51" s="1" t="s">
        <v>77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9" x14ac:dyDescent="0.2">
      <c r="A52" s="80" t="s">
        <v>78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1"/>
    </row>
    <row r="53" spans="1:19" x14ac:dyDescent="0.2">
      <c r="A53" s="95" t="s">
        <v>79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3"/>
      <c r="S53" t="s">
        <v>6</v>
      </c>
    </row>
    <row r="54" spans="1:19" x14ac:dyDescent="0.2">
      <c r="A54" s="38"/>
      <c r="B54" s="38"/>
      <c r="C54" s="38"/>
      <c r="D54" s="38"/>
      <c r="E54" s="38"/>
      <c r="F54" s="97" t="s">
        <v>80</v>
      </c>
      <c r="G54" s="98"/>
      <c r="H54" s="98"/>
      <c r="I54" s="99" t="s">
        <v>81</v>
      </c>
      <c r="J54" s="99"/>
      <c r="K54" s="99"/>
      <c r="L54" s="99"/>
      <c r="M54" s="99"/>
      <c r="N54" s="99"/>
      <c r="O54" s="99"/>
      <c r="P54" s="1"/>
      <c r="S54" t="s">
        <v>82</v>
      </c>
    </row>
    <row r="55" spans="1:19" x14ac:dyDescent="0.2">
      <c r="A55" s="80" t="s">
        <v>83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1"/>
      <c r="S55" t="s">
        <v>84</v>
      </c>
    </row>
    <row r="56" spans="1:19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9" x14ac:dyDescent="0.2">
      <c r="A57" s="92" t="s">
        <v>85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1"/>
    </row>
    <row r="58" spans="1:19" x14ac:dyDescent="0.2">
      <c r="A58" s="91" t="s">
        <v>86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1"/>
    </row>
    <row r="60" spans="1:19" x14ac:dyDescent="0.2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</row>
    <row r="72" spans="1:15" ht="21" customHeight="1" x14ac:dyDescent="0.2"/>
    <row r="73" spans="1:15" ht="21" customHeight="1" x14ac:dyDescent="0.2"/>
    <row r="74" spans="1:15" ht="30" customHeight="1" x14ac:dyDescent="0.2">
      <c r="I74" s="5"/>
      <c r="J74" s="5"/>
      <c r="K74" s="5"/>
      <c r="L74" s="4"/>
      <c r="M74" s="4"/>
      <c r="O74" s="4"/>
    </row>
    <row r="75" spans="1:15" ht="27" customHeight="1" x14ac:dyDescent="0.2">
      <c r="A75" s="1"/>
      <c r="B75" s="1"/>
      <c r="C75" s="2"/>
      <c r="D75" s="1"/>
      <c r="E75" s="1"/>
      <c r="F75" s="1"/>
      <c r="G75" s="1"/>
      <c r="H75" s="1"/>
      <c r="L75" s="3"/>
      <c r="M75" s="3"/>
    </row>
    <row r="76" spans="1:15" ht="27" customHeight="1" x14ac:dyDescent="0.2">
      <c r="A76" s="9"/>
      <c r="B76" s="9"/>
      <c r="C76" s="9"/>
      <c r="D76" s="9"/>
      <c r="E76" s="9"/>
      <c r="F76" s="10"/>
      <c r="G76" s="9"/>
      <c r="H76" s="9"/>
      <c r="I76" s="9"/>
      <c r="J76" s="9"/>
      <c r="K76" s="9"/>
      <c r="L76" s="9"/>
      <c r="M76" s="9"/>
    </row>
    <row r="77" spans="1:15" ht="27" customHeight="1" x14ac:dyDescent="0.2">
      <c r="A77" s="9"/>
      <c r="B77" s="9"/>
      <c r="C77" s="11"/>
      <c r="D77" s="9"/>
      <c r="E77" s="9"/>
      <c r="F77" s="11"/>
      <c r="G77" s="9"/>
      <c r="H77" s="9"/>
      <c r="I77" s="12"/>
      <c r="J77" s="12"/>
      <c r="K77" s="12"/>
      <c r="L77" s="12"/>
      <c r="M77" s="12"/>
    </row>
    <row r="78" spans="1:15" ht="27" customHeight="1" x14ac:dyDescent="0.2">
      <c r="A78" s="9"/>
      <c r="B78" s="9"/>
      <c r="C78" s="11"/>
      <c r="D78" s="9"/>
      <c r="E78" s="9"/>
      <c r="F78" s="11"/>
      <c r="G78" s="9"/>
      <c r="H78" s="9"/>
      <c r="I78" s="12"/>
      <c r="J78" s="12"/>
      <c r="K78" s="12"/>
      <c r="L78" s="12"/>
      <c r="M78" s="12"/>
    </row>
    <row r="79" spans="1:15" ht="27" customHeight="1" x14ac:dyDescent="0.2">
      <c r="A79" s="9"/>
      <c r="B79" s="9"/>
      <c r="C79" s="9"/>
      <c r="D79" s="9"/>
      <c r="E79" s="9"/>
      <c r="F79" s="9"/>
      <c r="G79" s="9"/>
      <c r="H79" s="9"/>
      <c r="I79" s="8"/>
      <c r="J79" s="8"/>
      <c r="K79" s="8"/>
      <c r="L79" s="8"/>
      <c r="M79" s="8"/>
    </row>
    <row r="80" spans="1:15" ht="27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3"/>
      <c r="M80" s="13"/>
      <c r="N80" s="13"/>
    </row>
    <row r="81" spans="1:15" ht="27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4"/>
      <c r="M81" s="14"/>
      <c r="N81" s="15"/>
      <c r="O81" s="16"/>
    </row>
    <row r="82" spans="1:15" ht="27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4"/>
      <c r="N82" s="8"/>
      <c r="O82" s="16"/>
    </row>
    <row r="83" spans="1:15" ht="23.1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4"/>
      <c r="M83" s="14"/>
      <c r="N83" s="8"/>
      <c r="O83" s="16"/>
    </row>
    <row r="84" spans="1:15" ht="18.75" customHeight="1" x14ac:dyDescent="0.2">
      <c r="A84" s="17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9"/>
      <c r="M84" s="9"/>
    </row>
    <row r="85" spans="1:15" ht="18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ht="16.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ht="18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18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4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</sheetData>
  <mergeCells count="140">
    <mergeCell ref="A33:O33"/>
    <mergeCell ref="C25:D25"/>
    <mergeCell ref="E25:F25"/>
    <mergeCell ref="G25:H25"/>
    <mergeCell ref="I25:J25"/>
    <mergeCell ref="K25:L25"/>
    <mergeCell ref="A32:P32"/>
    <mergeCell ref="K11:K12"/>
    <mergeCell ref="K16:L16"/>
    <mergeCell ref="P20:P21"/>
    <mergeCell ref="K15:L15"/>
    <mergeCell ref="M20:M21"/>
    <mergeCell ref="M22:M23"/>
    <mergeCell ref="P22:P23"/>
    <mergeCell ref="M18:N18"/>
    <mergeCell ref="O18:P18"/>
    <mergeCell ref="G22:G23"/>
    <mergeCell ref="M11:N12"/>
    <mergeCell ref="O11:P12"/>
    <mergeCell ref="N22:N23"/>
    <mergeCell ref="M13:N14"/>
    <mergeCell ref="O13:P14"/>
    <mergeCell ref="G16:H16"/>
    <mergeCell ref="O24:P25"/>
    <mergeCell ref="M24:N25"/>
    <mergeCell ref="I22:I23"/>
    <mergeCell ref="M9:P10"/>
    <mergeCell ref="A22:B23"/>
    <mergeCell ref="L22:L23"/>
    <mergeCell ref="A16:B16"/>
    <mergeCell ref="A15:B15"/>
    <mergeCell ref="L20:L21"/>
    <mergeCell ref="A18:B19"/>
    <mergeCell ref="I15:J15"/>
    <mergeCell ref="K20:K21"/>
    <mergeCell ref="J13:J14"/>
    <mergeCell ref="C13:C14"/>
    <mergeCell ref="F13:F14"/>
    <mergeCell ref="K13:K14"/>
    <mergeCell ref="J22:J23"/>
    <mergeCell ref="G20:G21"/>
    <mergeCell ref="F11:F12"/>
    <mergeCell ref="E11:E12"/>
    <mergeCell ref="L11:L12"/>
    <mergeCell ref="G6:H7"/>
    <mergeCell ref="L13:L14"/>
    <mergeCell ref="A9:B10"/>
    <mergeCell ref="A11:B12"/>
    <mergeCell ref="J11:J12"/>
    <mergeCell ref="I20:I21"/>
    <mergeCell ref="M6:M7"/>
    <mergeCell ref="K22:K23"/>
    <mergeCell ref="A8:B8"/>
    <mergeCell ref="A6:B7"/>
    <mergeCell ref="C6:F7"/>
    <mergeCell ref="I6:L7"/>
    <mergeCell ref="G13:G14"/>
    <mergeCell ref="C11:C12"/>
    <mergeCell ref="D11:D12"/>
    <mergeCell ref="D13:D14"/>
    <mergeCell ref="H22:H23"/>
    <mergeCell ref="A1:K1"/>
    <mergeCell ref="M1:P1"/>
    <mergeCell ref="N4:P5"/>
    <mergeCell ref="A4:B5"/>
    <mergeCell ref="M4:M5"/>
    <mergeCell ref="C2:F3"/>
    <mergeCell ref="G2:K3"/>
    <mergeCell ref="A2:B3"/>
    <mergeCell ref="C4:F5"/>
    <mergeCell ref="I4:L5"/>
    <mergeCell ref="G4:H5"/>
    <mergeCell ref="L2:M2"/>
    <mergeCell ref="N2:P2"/>
    <mergeCell ref="L3:M3"/>
    <mergeCell ref="N3:P3"/>
    <mergeCell ref="A60:P60"/>
    <mergeCell ref="A36:O36"/>
    <mergeCell ref="A58:O58"/>
    <mergeCell ref="A45:O45"/>
    <mergeCell ref="A57:O57"/>
    <mergeCell ref="A44:O44"/>
    <mergeCell ref="A50:O50"/>
    <mergeCell ref="A43:O43"/>
    <mergeCell ref="A46:O46"/>
    <mergeCell ref="A52:O52"/>
    <mergeCell ref="A53:P53"/>
    <mergeCell ref="F54:H54"/>
    <mergeCell ref="I54:O54"/>
    <mergeCell ref="A55:O55"/>
    <mergeCell ref="A39:R39"/>
    <mergeCell ref="A42:Q42"/>
    <mergeCell ref="A35:O35"/>
    <mergeCell ref="A28:O28"/>
    <mergeCell ref="E16:F16"/>
    <mergeCell ref="O22:O23"/>
    <mergeCell ref="M19:N19"/>
    <mergeCell ref="A31:P31"/>
    <mergeCell ref="A25:B25"/>
    <mergeCell ref="C22:C23"/>
    <mergeCell ref="D22:D23"/>
    <mergeCell ref="E22:E23"/>
    <mergeCell ref="C20:C21"/>
    <mergeCell ref="F20:F21"/>
    <mergeCell ref="F22:F23"/>
    <mergeCell ref="C16:D16"/>
    <mergeCell ref="J20:J21"/>
    <mergeCell ref="A34:R34"/>
    <mergeCell ref="H20:H21"/>
    <mergeCell ref="A24:B24"/>
    <mergeCell ref="C24:D24"/>
    <mergeCell ref="E24:F24"/>
    <mergeCell ref="G24:H24"/>
    <mergeCell ref="I24:J24"/>
    <mergeCell ref="K24:L24"/>
    <mergeCell ref="D20:D21"/>
    <mergeCell ref="U14:V14"/>
    <mergeCell ref="C8:F8"/>
    <mergeCell ref="H8:K8"/>
    <mergeCell ref="N6:P6"/>
    <mergeCell ref="N7:P7"/>
    <mergeCell ref="A30:P30"/>
    <mergeCell ref="A29:P29"/>
    <mergeCell ref="N20:N21"/>
    <mergeCell ref="A20:B21"/>
    <mergeCell ref="I11:I12"/>
    <mergeCell ref="G15:H15"/>
    <mergeCell ref="O20:O21"/>
    <mergeCell ref="H11:H12"/>
    <mergeCell ref="I13:I14"/>
    <mergeCell ref="G11:G12"/>
    <mergeCell ref="E13:E14"/>
    <mergeCell ref="S14:T14"/>
    <mergeCell ref="A13:B14"/>
    <mergeCell ref="H13:H14"/>
    <mergeCell ref="C15:D15"/>
    <mergeCell ref="E15:F15"/>
    <mergeCell ref="E20:E21"/>
    <mergeCell ref="I16:J16"/>
    <mergeCell ref="O19:P19"/>
  </mergeCells>
  <phoneticPr fontId="2"/>
  <conditionalFormatting sqref="C2:F3">
    <cfRule type="cellIs" dxfId="2" priority="1" operator="between">
      <formula>44197</formula>
      <formula>44561</formula>
    </cfRule>
    <cfRule type="cellIs" dxfId="1" priority="2" operator="between">
      <formula>43831</formula>
      <formula>44196</formula>
    </cfRule>
    <cfRule type="cellIs" dxfId="0" priority="4" operator="between">
      <formula>43586</formula>
      <formula>43830</formula>
    </cfRule>
  </conditionalFormatting>
  <dataValidations count="1">
    <dataValidation type="list" allowBlank="1" showInputMessage="1" showErrorMessage="1" sqref="L11:L14 C20:C21 K20:K21 L20:L23 J20:J23 I20:I21 H20:H23 G20:G21 F20:F23 E20:E21 D20:D23 J11:J14 I11:I12 H11:H14 G11:G12 F11:F14 E11:E12 D11:D14 C11:C12 K11:K12" xr:uid="{00000000-0002-0000-0100-000000000000}">
      <formula1>$S$44:$S$45</formula1>
    </dataValidation>
  </dataValidations>
  <pageMargins left="0.78740157480314965" right="0" top="0.19685039370078741" bottom="0" header="0" footer="0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E2E299BAABD94D949064CCE38EBEF0" ma:contentTypeVersion="16" ma:contentTypeDescription="新しいドキュメントを作成します。" ma:contentTypeScope="" ma:versionID="f46da4a669fcc7048d7e90c564b5e8fb">
  <xsd:schema xmlns:xsd="http://www.w3.org/2001/XMLSchema" xmlns:xs="http://www.w3.org/2001/XMLSchema" xmlns:p="http://schemas.microsoft.com/office/2006/metadata/properties" xmlns:ns2="3050cb93-99de-488e-8127-1751de3bfb08" xmlns:ns3="19dd40f4-a09e-4f92-9e5e-de37383af72c" targetNamespace="http://schemas.microsoft.com/office/2006/metadata/properties" ma:root="true" ma:fieldsID="2c013cd41b60a663db7d3630b49282e3" ns2:_="" ns3:_="">
    <xsd:import namespace="3050cb93-99de-488e-8127-1751de3bfb08"/>
    <xsd:import namespace="19dd40f4-a09e-4f92-9e5e-de37383af72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ImageMetadataListItemId" minOccurs="0"/>
                <xsd:element ref="ns2:ImageMetadataListFieldId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0cb93-99de-488e-8127-1751de3bfb0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ebdc2b39-54f4-4c53-bf88-5d9269ab31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ImageMetadataListItemId" ma:index="18" nillable="true" ma:displayName="ImageMetadataListItemId" ma:hidden="true" ma:indexed="true" ma:internalName="ImageMetadataListItemId">
      <xsd:simpleType>
        <xsd:restriction base="dms:Unknown"/>
      </xsd:simpleType>
    </xsd:element>
    <xsd:element name="ImageMetadataListFieldId" ma:index="19" nillable="true" ma:displayName="ImageMetadataListFieldId" ma:hidden="true" ma:indexed="true" ma:internalName="ImageMetadataListFieldId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d40f4-a09e-4f92-9e5e-de37383af72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2e6db4d-8ac2-4789-8eeb-fb364dce4d3e}" ma:internalName="TaxCatchAll" ma:showField="CatchAllData" ma:web="19dd40f4-a09e-4f92-9e5e-de37383af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o R 5 V O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A 6 h H l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o R 5 V C i K R 7 g O A A A A E Q A A A B M A H A B G b 3 J t d W x h c y 9 T Z W N 0 a W 9 u M S 5 t I K I Y A C i g F A A A A A A A A A A A A A A A A A A A A A A A A A A A A C t O T S 7 J z M 9 T C I b Q h t Y A U E s B A i 0 A F A A C A A g A O o R 5 V O z q t N y j A A A A 9 g A A A B I A A A A A A A A A A A A A A A A A A A A A A E N v b m Z p Z y 9 Q Y W N r Y W d l L n h t b F B L A Q I t A B Q A A g A I A D q E e V Q P y u m r p A A A A O k A A A A T A A A A A A A A A A A A A A A A A O 8 A A A B b Q 2 9 u d G V u d F 9 U e X B l c 1 0 u e G 1 s U E s B A i 0 A F A A C A A g A O o R 5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D V S e 3 4 j Y Z H q R 0 x k A m + k d U A A A A A A g A A A A A A E G Y A A A A B A A A g A A A A 4 y V R / O H 6 / K r 3 U j G W y Y n 7 j J y u t 3 O r P 6 7 b 9 a O q l w j Z z 4 I A A A A A D o A A A A A C A A A g A A A A N g n S q 5 d y T H D P K R R K J O F m 0 6 c K V D m D M q 3 2 s c 4 b Y h Z 1 3 6 d Q A A A A U + K K F 4 q n V Y y h J J r + r 9 O / 1 6 l I h Z I G D R k / m 9 r s k M f r u 9 j S h 5 L 6 c X a J n 5 a 4 5 f C u p Z P y o K B 4 u q l U h p c E A 6 P m C T 0 I 8 p r + U V H C R 3 / Z s v a u c s W G a N d A A A A A f P u L x b T K N S 1 F + n o k Q d F B 8 y + r U m Q 0 0 E 7 w f w n w O 8 Z V q T C L t C A x o s + f r V 8 W O 5 0 r 6 g r 1 u y n + 2 z d z O g n h S 9 B E y g I E u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0cb93-99de-488e-8127-1751de3bfb08">
      <Terms xmlns="http://schemas.microsoft.com/office/infopath/2007/PartnerControls"/>
    </lcf76f155ced4ddcb4097134ff3c332f>
    <TaxCatchAll xmlns="19dd40f4-a09e-4f92-9e5e-de37383af72c" xsi:nil="true"/>
    <ImageMetadataListFieldId xmlns="3050cb93-99de-488e-8127-1751de3bfb08" xsi:nil="true"/>
    <ImageMetadataListItemId xmlns="3050cb93-99de-488e-8127-1751de3bfb0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52FDD-36DB-4078-9FBF-53F2F281D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0cb93-99de-488e-8127-1751de3bfb08"/>
    <ds:schemaRef ds:uri="19dd40f4-a09e-4f92-9e5e-de37383af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4886DF-8ACB-442D-8528-9879C096FDB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6BFDB86-4748-4434-89DD-B865F2D3D511}">
  <ds:schemaRefs>
    <ds:schemaRef ds:uri="http://schemas.microsoft.com/office/2006/metadata/properties"/>
    <ds:schemaRef ds:uri="http://schemas.microsoft.com/office/infopath/2007/PartnerControls"/>
    <ds:schemaRef ds:uri="3050cb93-99de-488e-8127-1751de3bfb08"/>
    <ds:schemaRef ds:uri="19dd40f4-a09e-4f92-9e5e-de37383af72c"/>
  </ds:schemaRefs>
</ds:datastoreItem>
</file>

<file path=customXml/itemProps4.xml><?xml version="1.0" encoding="utf-8"?>
<ds:datastoreItem xmlns:ds="http://schemas.openxmlformats.org/officeDocument/2006/customXml" ds:itemID="{1E717763-FCC0-45F7-9373-5BAB898DBE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入力情報</vt:lpstr>
      <vt:lpstr>外来棟宿泊申込</vt:lpstr>
      <vt:lpstr>外来棟宿泊申込!Print_Area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日本原子力研究所</dc:creator>
  <cp:keywords/>
  <dc:description/>
  <cp:lastModifiedBy>Hanaya Hiroaki</cp:lastModifiedBy>
  <cp:revision/>
  <dcterms:created xsi:type="dcterms:W3CDTF">1999-04-20T07:01:50Z</dcterms:created>
  <dcterms:modified xsi:type="dcterms:W3CDTF">2026-04-07T01:35:10Z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0x010100C3E2E299BAABD94D949064CCE38EBEF0</vt:lpwstr>
  </property>
  <property fmtid="{D5CDD505-2E9C-101B-9397-08002B2CF9AE}" pid="3" name="MediaServiceImageTags">
    <vt:lpwstr/>
  </property>
</Properties>
</file>